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AN MEM\PM BSS\5.26\"/>
    </mc:Choice>
  </mc:AlternateContent>
  <xr:revisionPtr revIDLastSave="0" documentId="13_ncr:1_{ED805C5F-F780-407D-809C-90CF36D6D588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MHH" sheetId="2" r:id="rId1"/>
    <sheet name="cô oanh 14" sheetId="14" state="hidden" r:id="rId2"/>
    <sheet name="DAI LY" sheetId="16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6" l="1"/>
  <c r="H12" i="16"/>
  <c r="I12" i="16" s="1"/>
  <c r="L12" i="16" s="1"/>
  <c r="H13" i="16"/>
  <c r="I13" i="16" s="1"/>
  <c r="L13" i="16" s="1"/>
  <c r="H14" i="16"/>
  <c r="I14" i="16" s="1"/>
  <c r="L14" i="16" s="1"/>
  <c r="H15" i="16"/>
  <c r="I15" i="16" s="1"/>
  <c r="L15" i="16" s="1"/>
  <c r="E12" i="16"/>
  <c r="F12" i="16" s="1"/>
  <c r="E13" i="16"/>
  <c r="F13" i="16" s="1"/>
  <c r="E14" i="16"/>
  <c r="F14" i="16" s="1"/>
  <c r="E15" i="16"/>
  <c r="F15" i="16" s="1"/>
  <c r="M13" i="16" l="1"/>
  <c r="M12" i="16"/>
  <c r="M15" i="16"/>
  <c r="M14" i="16"/>
  <c r="N17" i="14" l="1"/>
  <c r="J11" i="16"/>
  <c r="K11" i="16" s="1"/>
  <c r="H11" i="16"/>
  <c r="I11" i="16" s="1"/>
  <c r="H16" i="16" s="1"/>
  <c r="E11" i="16"/>
  <c r="F11" i="16" l="1"/>
  <c r="F16" i="16" s="1"/>
  <c r="E16" i="16"/>
  <c r="J16" i="16"/>
  <c r="L11" i="16"/>
  <c r="L16" i="16" s="1"/>
  <c r="E15" i="14"/>
  <c r="E16" i="14"/>
  <c r="E17" i="14"/>
  <c r="E18" i="14"/>
  <c r="E19" i="14"/>
  <c r="E20" i="14"/>
  <c r="E21" i="14"/>
  <c r="E22" i="14"/>
  <c r="E23" i="14"/>
  <c r="E24" i="14"/>
  <c r="E25" i="14"/>
  <c r="G24" i="14"/>
  <c r="H24" i="14" s="1"/>
  <c r="I24" i="14"/>
  <c r="J24" i="14" s="1"/>
  <c r="G25" i="14"/>
  <c r="H25" i="14" s="1"/>
  <c r="I25" i="14"/>
  <c r="J25" i="14" s="1"/>
  <c r="H15" i="14"/>
  <c r="G16" i="14"/>
  <c r="H16" i="14" s="1"/>
  <c r="G17" i="14"/>
  <c r="H17" i="14" s="1"/>
  <c r="G18" i="14"/>
  <c r="H18" i="14" s="1"/>
  <c r="K18" i="14" s="1"/>
  <c r="G19" i="14"/>
  <c r="H19" i="14" s="1"/>
  <c r="G20" i="14"/>
  <c r="H20" i="14" s="1"/>
  <c r="G21" i="14"/>
  <c r="H21" i="14" s="1"/>
  <c r="K21" i="14" s="1"/>
  <c r="G22" i="14"/>
  <c r="H22" i="14" s="1"/>
  <c r="G23" i="14"/>
  <c r="H23" i="14" s="1"/>
  <c r="I22" i="14"/>
  <c r="J22" i="14" s="1"/>
  <c r="I21" i="14"/>
  <c r="J21" i="14" s="1"/>
  <c r="I20" i="14"/>
  <c r="J20" i="14" s="1"/>
  <c r="I19" i="14"/>
  <c r="J19" i="14" s="1"/>
  <c r="I18" i="14"/>
  <c r="J18" i="14" s="1"/>
  <c r="I17" i="14"/>
  <c r="J17" i="14" s="1"/>
  <c r="I16" i="14"/>
  <c r="J16" i="14" s="1"/>
  <c r="I15" i="14"/>
  <c r="J15" i="14" s="1"/>
  <c r="I23" i="14"/>
  <c r="J23" i="14" s="1"/>
  <c r="I14" i="14"/>
  <c r="J14" i="14" s="1"/>
  <c r="H14" i="14"/>
  <c r="E14" i="14"/>
  <c r="M11" i="16" l="1"/>
  <c r="M16" i="16" s="1"/>
  <c r="I17" i="16"/>
  <c r="I18" i="16" s="1"/>
  <c r="K24" i="14"/>
  <c r="L24" i="14" s="1"/>
  <c r="K25" i="14"/>
  <c r="L25" i="14" s="1"/>
  <c r="K22" i="14"/>
  <c r="L22" i="14" s="1"/>
  <c r="L18" i="14"/>
  <c r="L21" i="14"/>
  <c r="K19" i="14"/>
  <c r="L19" i="14" s="1"/>
  <c r="K20" i="14"/>
  <c r="L20" i="14" s="1"/>
  <c r="K17" i="14"/>
  <c r="L17" i="14" s="1"/>
  <c r="I26" i="14"/>
  <c r="K15" i="14"/>
  <c r="L15" i="14" s="1"/>
  <c r="K16" i="14"/>
  <c r="L16" i="14" s="1"/>
  <c r="K14" i="14"/>
  <c r="G26" i="14"/>
  <c r="K23" i="14"/>
  <c r="L23" i="14" s="1"/>
  <c r="K26" i="14" l="1"/>
  <c r="L14" i="14"/>
  <c r="L26" i="14" s="1"/>
  <c r="H27" i="14"/>
  <c r="H28" i="14" s="1"/>
  <c r="F108" i="2" l="1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</calcChain>
</file>

<file path=xl/sharedStrings.xml><?xml version="1.0" encoding="utf-8"?>
<sst xmlns="http://schemas.openxmlformats.org/spreadsheetml/2006/main" count="326" uniqueCount="254">
  <si>
    <t>CÔNG TY CỔ PHẦN BẢO HIỂM AAA</t>
  </si>
  <si>
    <t>ĐẠI LÝ BẢO HIỂM</t>
  </si>
  <si>
    <t>Ký ngày: …../…../…..</t>
  </si>
  <si>
    <t>Stt</t>
  </si>
  <si>
    <t>Tên Khách hàng</t>
  </si>
  <si>
    <t>Số hợp đồng/GCN BH/Bảng kê thu phí</t>
  </si>
  <si>
    <t>Nghiệp vụ</t>
  </si>
  <si>
    <t>Hoa hồng đại lý</t>
  </si>
  <si>
    <t>Hỗ trợ đại lý</t>
  </si>
  <si>
    <t>Số chứng từ thu phí</t>
  </si>
  <si>
    <t>Tỷ lệ</t>
  </si>
  <si>
    <t>Số tiền</t>
  </si>
  <si>
    <t>Cộng</t>
  </si>
  <si>
    <t>Khấu trừ thuế thu nhập cá nhân</t>
  </si>
  <si>
    <t>Số tiền hoa hồng và hõ trợ đại lý sau thuế</t>
  </si>
  <si>
    <t xml:space="preserve">Bằng chữ: </t>
  </si>
  <si>
    <t>Chứng từ kèm: …................................................................................................................</t>
  </si>
  <si>
    <t xml:space="preserve">     Đại lý</t>
  </si>
  <si>
    <t>KTV/Trưởng phòng</t>
  </si>
  <si>
    <t>Kế toán</t>
  </si>
  <si>
    <t>Giám đốc chi nhánh</t>
  </si>
  <si>
    <t>(Ký xác nhận đã thu phí và 
chưa chi hoa hồng &amp; HTĐL)</t>
  </si>
  <si>
    <t>Bảng định mức chi phí kinh doanh năm 2023</t>
  </si>
  <si>
    <t>MÃ NV</t>
  </si>
  <si>
    <t>NGHIỆP VỤ BH</t>
  </si>
  <si>
    <t>HOA HỒNG</t>
  </si>
  <si>
    <t>CHI QUẢN LÝ &amp; HTĐL</t>
  </si>
  <si>
    <t>CPKD TRỰC TIẾP TRƯỚC VAT</t>
  </si>
  <si>
    <t>CỘNG TỔNG ĐM</t>
  </si>
  <si>
    <t>TỔNG CỘNG</t>
  </si>
  <si>
    <t>Bảo hiểm Tàu biển</t>
  </si>
  <si>
    <t>010101</t>
  </si>
  <si>
    <t>Bảo Hiểm P&amp;I Tàu Biển</t>
  </si>
  <si>
    <t>010102</t>
  </si>
  <si>
    <t>Bảo Hiểm Thân Tàu Biển</t>
  </si>
  <si>
    <t>Bảo hiểm Tàu sông</t>
  </si>
  <si>
    <t>010201</t>
  </si>
  <si>
    <t>Bảo Hiểm TNDS Chủ Tàu Sông</t>
  </si>
  <si>
    <t>010202</t>
  </si>
  <si>
    <t>Bảo Hiểm Trách Nhiệm Lai Dắt</t>
  </si>
  <si>
    <t>010203</t>
  </si>
  <si>
    <t>Bảo Hiểm Thân Tàu Sông</t>
  </si>
  <si>
    <t>Bảo hiểm tàu cá</t>
  </si>
  <si>
    <t>010301</t>
  </si>
  <si>
    <t>Bảo hiểm Trách nhiệm dân sự tàu cá</t>
  </si>
  <si>
    <t>010302</t>
  </si>
  <si>
    <t>Bảo hiểm thân tàu cá</t>
  </si>
  <si>
    <t>010304</t>
  </si>
  <si>
    <t>Bảo hiểm Ngư cư</t>
  </si>
  <si>
    <t>Bảo hiểm tàu pha sông biển</t>
  </si>
  <si>
    <t>010401</t>
  </si>
  <si>
    <t>Bảo Hiểm TNDS Chủ Tàu Biển Việt Nam</t>
  </si>
  <si>
    <t>010402</t>
  </si>
  <si>
    <t>010403</t>
  </si>
  <si>
    <t>Bảo Hiểm Thân Tàu Biển Việt Nam</t>
  </si>
  <si>
    <t>010500</t>
  </si>
  <si>
    <t>Bảo hiểm đóng tàu</t>
  </si>
  <si>
    <t>Bảo hiểm hàng hóa</t>
  </si>
  <si>
    <t>020101</t>
  </si>
  <si>
    <t>Bảo Hiểm Hàng Xuất</t>
  </si>
  <si>
    <t>020102</t>
  </si>
  <si>
    <t>Bảo Hiểm Hàng Nhập</t>
  </si>
  <si>
    <t>020103</t>
  </si>
  <si>
    <t>Bảo Hiểm Hàng Hóa Vận Chuyển Nội Địa</t>
  </si>
  <si>
    <t>020102.NC</t>
  </si>
  <si>
    <t>Hàng Nhập nguyên chuyến</t>
  </si>
  <si>
    <t>Bảo Hiểm Hỏa Hoạn Và Các Rủi Ro Đặc Biệt</t>
  </si>
  <si>
    <t>030101.12</t>
  </si>
  <si>
    <t>Rủi ro loại 1, 2</t>
  </si>
  <si>
    <t>030101</t>
  </si>
  <si>
    <t>Rủi ro loại 3</t>
  </si>
  <si>
    <t>030101.4</t>
  </si>
  <si>
    <t>Rủi ro loại 4</t>
  </si>
  <si>
    <t>Bảo Hiểm Gián Đoạn Kinh Doanh Sau Cháy</t>
  </si>
  <si>
    <t>030102.12</t>
  </si>
  <si>
    <t>030102 </t>
  </si>
  <si>
    <t>030102.4</t>
  </si>
  <si>
    <t>Bảo Hiểm Cháy Nổ Bắt Buộc</t>
  </si>
  <si>
    <t>030103.12</t>
  </si>
  <si>
    <t>030103</t>
  </si>
  <si>
    <t>030103.4</t>
  </si>
  <si>
    <t>Bảo Hiểm Mọi Rủi Ro Tài Sản</t>
  </si>
  <si>
    <t>030201.12</t>
  </si>
  <si>
    <t>030201</t>
  </si>
  <si>
    <t>030201.4</t>
  </si>
  <si>
    <t>030202</t>
  </si>
  <si>
    <t>Bảo Hiểm Nhà Tư Nhân</t>
  </si>
  <si>
    <t>030203</t>
  </si>
  <si>
    <t>Bảo Hiểm Hỗn Hợp Văn Phòng</t>
  </si>
  <si>
    <t>030204.12</t>
  </si>
  <si>
    <t>030204</t>
  </si>
  <si>
    <t>030204.4</t>
  </si>
  <si>
    <t>030205</t>
  </si>
  <si>
    <t>Bảo Hiểm Tiền</t>
  </si>
  <si>
    <t>030207</t>
  </si>
  <si>
    <t>Bảo Hiểm Trộm Cướp</t>
  </si>
  <si>
    <t>030208</t>
  </si>
  <si>
    <t>Bảo Hiểm Đèn, Biển Quảng Cáo</t>
  </si>
  <si>
    <t>030212</t>
  </si>
  <si>
    <t>Bảo Hiểm Toàn diện nhà tư nhân/ Nội thất</t>
  </si>
  <si>
    <t>KỸ THUẬT</t>
  </si>
  <si>
    <t>040101</t>
  </si>
  <si>
    <t>Bảo Hiểm Mọi Rủi Ro Xây Dựng</t>
  </si>
  <si>
    <t>040102</t>
  </si>
  <si>
    <t>Bảo Hiểm Mọi Rủi Ro Lắp Đặt</t>
  </si>
  <si>
    <t>040103</t>
  </si>
  <si>
    <t>Bảo Hiểm Đổ Vỡ Máy Móc, Nồi Hơi</t>
  </si>
  <si>
    <t>040104</t>
  </si>
  <si>
    <t>Bảo Hiểm Máy Móc Thiết Bị Chủ Thầu</t>
  </si>
  <si>
    <t>040105</t>
  </si>
  <si>
    <t>Bảo Hiểm Thiết Bị Điện Tử</t>
  </si>
  <si>
    <t>040106</t>
  </si>
  <si>
    <t>Bảo Hiểm Công Trình Dân Dụng Hoàn Thành</t>
  </si>
  <si>
    <t>040107</t>
  </si>
  <si>
    <t>Bảo Hiểm Hàng Hóa Trong Kho Lạnh</t>
  </si>
  <si>
    <t>040108</t>
  </si>
  <si>
    <t>Bảo Hiểm Máy Móc Thiết Bị Cho Thuê</t>
  </si>
  <si>
    <t>040109</t>
  </si>
  <si>
    <t>Bảo Hiểm Hợp Đồng Bảo Lãnh Xây Dựng Lắp Đặt</t>
  </si>
  <si>
    <t>BẢO HIỂM TRÁCH NHIỆM</t>
  </si>
  <si>
    <t>050101</t>
  </si>
  <si>
    <t>Bảo Hiểm Trách Nhiệm Công Cộng</t>
  </si>
  <si>
    <t>050102</t>
  </si>
  <si>
    <t>Bảo Hiểm Trách Nhiệm Công Cộng Và Sản Phẩm Diện Rộng</t>
  </si>
  <si>
    <t>050103</t>
  </si>
  <si>
    <t>Bảo Hiểm Trách Nhiệm đ/v Người Lao Động</t>
  </si>
  <si>
    <t>050104</t>
  </si>
  <si>
    <t>Bảo Hiểm Trách Nhiệm Vận Chuyển Tổng Hợp</t>
  </si>
  <si>
    <t>050201</t>
  </si>
  <si>
    <t>Bảo Hiểm Trách Nhiệm Sản Phẩm</t>
  </si>
  <si>
    <t>050301</t>
  </si>
  <si>
    <t>Bảo Hiểm Trách Nhiệm Nghề Nghiệp Tư Vấn Thiết Kế</t>
  </si>
  <si>
    <t>050302</t>
  </si>
  <si>
    <t>Bảo Hiểm Trách Nhiệm Nghề Nghiệp Bác Sĩ</t>
  </si>
  <si>
    <t>050303</t>
  </si>
  <si>
    <t>Bảo Hiểm Trách Nhiệm Nghề Nghiệp Luật Sư</t>
  </si>
  <si>
    <t>050304</t>
  </si>
  <si>
    <t>Bảo Hiểm Trách Nhiệm Pháp Lý đ/v Nghề Nghiệp Và Dân Sự</t>
  </si>
  <si>
    <t>050401</t>
  </si>
  <si>
    <t>BH giải thưởng người chơi golf "hole-in-one"</t>
  </si>
  <si>
    <t>050501</t>
  </si>
  <si>
    <t>BH trách nhiệm quản lý thương mại</t>
  </si>
  <si>
    <t>TAI NẠN CON NGƯỜI</t>
  </si>
  <si>
    <t>060101</t>
  </si>
  <si>
    <t>Bảo Hiểm Tai Nạn Con Người</t>
  </si>
  <si>
    <t>060102</t>
  </si>
  <si>
    <t>Bảo Hiểm Người Sử Dụng Điện</t>
  </si>
  <si>
    <t>060103</t>
  </si>
  <si>
    <t>Bảo Hiểm Tai Nạn Thuyền Viên</t>
  </si>
  <si>
    <t>060104</t>
  </si>
  <si>
    <t>Bảo Hiểm Tại Nạn Hành Khách</t>
  </si>
  <si>
    <t>060105</t>
  </si>
  <si>
    <t>Bảo Hiểm Nằm Viện Và Phẫu Thuật</t>
  </si>
  <si>
    <t>060106</t>
  </si>
  <si>
    <t>Bảo Hiểm Chăm Sóc Y Tế</t>
  </si>
  <si>
    <t>060107</t>
  </si>
  <si>
    <t>Bảo Hiểm Tai Nạn Cá Nhân - Gia Đình</t>
  </si>
  <si>
    <t>060108</t>
  </si>
  <si>
    <t>Bảo Hiểm Kết Hợp Con Người</t>
  </si>
  <si>
    <t>060109</t>
  </si>
  <si>
    <t>Bảo Hiểm Tai nạn cá nhân nhóm</t>
  </si>
  <si>
    <t>060111</t>
  </si>
  <si>
    <t>Bảo Hiểm Tai nạn Cologre</t>
  </si>
  <si>
    <t>060402</t>
  </si>
  <si>
    <t>Bảo hiểm sức khỏe</t>
  </si>
  <si>
    <t>060501</t>
  </si>
  <si>
    <t>BH dư nợ tín dụng</t>
  </si>
  <si>
    <t>BẢO HIỂM HỌC SINH</t>
  </si>
  <si>
    <t>060201</t>
  </si>
  <si>
    <t>Bảo Hiểm Tai nạn Học Sinh</t>
  </si>
  <si>
    <t>060202</t>
  </si>
  <si>
    <t>Bảo Hiểm Toàn Diện Học Sinh</t>
  </si>
  <si>
    <t>060203</t>
  </si>
  <si>
    <t>Bảo Hiểm Chăm Sóc Học Sinh</t>
  </si>
  <si>
    <t>060204</t>
  </si>
  <si>
    <t>Bảo Hiểm Chăm Sóc Sinh Viên</t>
  </si>
  <si>
    <t>TAI NẠN DU LỊCH</t>
  </si>
  <si>
    <t>060301</t>
  </si>
  <si>
    <t>Bảo Hiểm Người VN Du Lịch Nước Ngoài</t>
  </si>
  <si>
    <t>060302</t>
  </si>
  <si>
    <t>Bảo Hiểm Người Nước Ngoài Du Lịch VN</t>
  </si>
  <si>
    <t>060303</t>
  </si>
  <si>
    <t>Bảo Hiểm Du Lịch Trong Nước</t>
  </si>
  <si>
    <t>060305</t>
  </si>
  <si>
    <t>Bảo Hiểm Du Lịch Toàn Cầu</t>
  </si>
  <si>
    <t>060401</t>
  </si>
  <si>
    <t>Bảo Hiểm Chăm Sóc Phụ Nữ</t>
  </si>
  <si>
    <t>BẢO HIỂM XE Ô TÔ</t>
  </si>
  <si>
    <t>070101</t>
  </si>
  <si>
    <t>Bảo Hiểm TNDS Bắt Buộc Xe Ô Tô</t>
  </si>
  <si>
    <t>070102</t>
  </si>
  <si>
    <t>Bảo Hiểm TNDS Tự Nguyện Xe Ô Tô</t>
  </si>
  <si>
    <t>070103</t>
  </si>
  <si>
    <t>Bảo Hiểm TN Chủ Xe Đối Với Hàng Hoá Trên Xe Ô Tô</t>
  </si>
  <si>
    <t>070104</t>
  </si>
  <si>
    <t>Bảo Hiểm Thiệt Hại Vật Chất Thân Xe Ô Tô</t>
  </si>
  <si>
    <t>070105</t>
  </si>
  <si>
    <t>Bảo Hiểm Tai Nạn Lái Phụ Xe, Người Ngồi Trên Xe</t>
  </si>
  <si>
    <t>BẢO HIỂM XE MÁY</t>
  </si>
  <si>
    <t>070201</t>
  </si>
  <si>
    <t>Bảo Hiểm TNDS Bắt Buộc Xe Gắn Máy</t>
  </si>
  <si>
    <t>070202</t>
  </si>
  <si>
    <t>Bảo Hiểm TNDS Tự Nguyện Xe Gắn Máy</t>
  </si>
  <si>
    <t>070203</t>
  </si>
  <si>
    <t>Bảo Hiểm Tai Nạn Người Ngồi Trên Xe Gắn Máy</t>
  </si>
  <si>
    <t>070204</t>
  </si>
  <si>
    <t>Bảo Hiểm Tổn Thất Toàn Bộ Và Mất Cắp Xe Gắn Máy</t>
  </si>
  <si>
    <t>BẢNG KÊ NỘP PHÍ VÀ ĐỐI TRỪ QUYỀN LỢI</t>
  </si>
  <si>
    <t>BM09/AAA-BKNP</t>
  </si>
  <si>
    <t>CHI NHÁNH AAA KHÁNH HÒA</t>
  </si>
  <si>
    <t>Thuế TNCN</t>
  </si>
  <si>
    <t>Số tiền còn phải nộp</t>
  </si>
  <si>
    <t xml:space="preserve">Phí BH thực thu </t>
  </si>
  <si>
    <t>Thuế VAT</t>
  </si>
  <si>
    <t>THUẾ VAT</t>
  </si>
  <si>
    <t xml:space="preserve">Số tài khoản: </t>
  </si>
  <si>
    <t>Ngân hàng:</t>
  </si>
  <si>
    <t xml:space="preserve">Số hợp đồng đại lý: </t>
  </si>
  <si>
    <t>Mã đại lý: 0300003136</t>
  </si>
  <si>
    <t>1101-0580-070200-23-000175</t>
  </si>
  <si>
    <t>HOÀNG THỊ THANH HỒNG</t>
  </si>
  <si>
    <t>LÊ TRƯỜNG NHÂN</t>
  </si>
  <si>
    <t>TRẦN CÔNG MINH</t>
  </si>
  <si>
    <t>NGUYỄN SANG</t>
  </si>
  <si>
    <t>VÕ ĐỨC THÀNH</t>
  </si>
  <si>
    <t xml:space="preserve">Tên đại lý: </t>
  </si>
  <si>
    <t>Đặng Thị Minh Thư</t>
  </si>
  <si>
    <t>1101-0580-070100-23-002813</t>
  </si>
  <si>
    <t>1101-0580-070100-23-002814</t>
  </si>
  <si>
    <t>1101-0580-070100-23-002812</t>
  </si>
  <si>
    <t>1101-0580-070100-23-002816</t>
  </si>
  <si>
    <t>1101-0580-070100-23-002815</t>
  </si>
  <si>
    <t>ĐẶNG THỊ THUÝ TRINH</t>
  </si>
  <si>
    <t>Kỳ thanh toán từ ngày: 01/12/2023 đến ngày 31/12/2023</t>
  </si>
  <si>
    <t>Một  trăm tám mươi sáu nghìn hai trăm bốn bảy đồng</t>
  </si>
  <si>
    <t>Mã đại lý: 0300007457</t>
  </si>
  <si>
    <t>Ký ngày: 04/04/2023</t>
  </si>
  <si>
    <t>Tên đại lý: BÙI NGỌC TIẾT TRINH</t>
  </si>
  <si>
    <t>Số hợp đồng đại lý: 010/HDDL/2023</t>
  </si>
  <si>
    <t>Số tài khoản: 1019947748</t>
  </si>
  <si>
    <t>Ngân hàng:  Vietcombank CN Khánh Hòa</t>
  </si>
  <si>
    <t>1101-0580-070100-23-001531/02</t>
  </si>
  <si>
    <t>1101-0580-070100-25-003469</t>
  </si>
  <si>
    <t>1101-0580-070100-25-003529</t>
  </si>
  <si>
    <t>Kỳ thanh toán từ ngày: 01/09/2025 đến ngày 30/09/2025</t>
  </si>
  <si>
    <t>Bảy trăm chín mươi bảy nghìn tám trăm năm mươi bảy đồng.</t>
  </si>
  <si>
    <t>NGUYỄN TẤN THỊNH</t>
  </si>
  <si>
    <t>PHẠM BÁ NAM</t>
  </si>
  <si>
    <t>LINH QUANG TUẤN</t>
  </si>
  <si>
    <t>Nha Trang, ngày 19 tháng 09 năm 2025</t>
  </si>
  <si>
    <t>TỔNG PHÍ</t>
  </si>
  <si>
    <t xml:space="preserve">Phí BH thực thu
(Chưa VAT) </t>
  </si>
  <si>
    <t>Thuế TNĐL
(5%)</t>
  </si>
  <si>
    <t>TỔNG CÔNG TY CỔ PHẦN BẢO HIỂM 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</si>
</sst>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2"/>
      <name val="Tahom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7" applyNumberFormat="0" applyFill="0" applyAlignment="0" applyProtection="0"/>
    <xf numFmtId="0" fontId="14" fillId="0" borderId="28" applyNumberFormat="0" applyFill="0" applyAlignment="0" applyProtection="0"/>
    <xf numFmtId="0" fontId="15" fillId="0" borderId="29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30" applyNumberFormat="0" applyAlignment="0" applyProtection="0"/>
    <xf numFmtId="0" fontId="20" fillId="11" borderId="31" applyNumberFormat="0" applyAlignment="0" applyProtection="0"/>
    <xf numFmtId="0" fontId="21" fillId="11" borderId="30" applyNumberFormat="0" applyAlignment="0" applyProtection="0"/>
    <xf numFmtId="0" fontId="22" fillId="0" borderId="32" applyNumberFormat="0" applyFill="0" applyAlignment="0" applyProtection="0"/>
    <xf numFmtId="0" fontId="23" fillId="12" borderId="33" applyNumberFormat="0" applyAlignment="0" applyProtection="0"/>
    <xf numFmtId="0" fontId="24" fillId="0" borderId="0" applyNumberFormat="0" applyFill="0" applyBorder="0" applyAlignment="0" applyProtection="0"/>
    <xf numFmtId="0" fontId="1" fillId="13" borderId="34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35" applyNumberFormat="0" applyFill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7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3" fillId="0" borderId="0" xfId="1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4" fillId="0" borderId="0" xfId="0" applyFont="1"/>
    <xf numFmtId="164" fontId="4" fillId="0" borderId="0" xfId="1" applyNumberFormat="1" applyFont="1"/>
    <xf numFmtId="0" fontId="3" fillId="0" borderId="0" xfId="0" quotePrefix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1" applyNumberFormat="1" applyFont="1" applyBorder="1" applyAlignment="1">
      <alignment horizontal="center" wrapText="1"/>
    </xf>
    <xf numFmtId="9" fontId="3" fillId="0" borderId="2" xfId="3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4" fontId="3" fillId="0" borderId="2" xfId="1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6" fillId="0" borderId="0" xfId="0" applyFont="1" applyAlignment="1">
      <alignment vertical="center"/>
    </xf>
    <xf numFmtId="0" fontId="7" fillId="0" borderId="0" xfId="0" applyFont="1"/>
    <xf numFmtId="0" fontId="0" fillId="0" borderId="0" xfId="0" applyAlignment="1">
      <alignment vertical="center" wrapText="1"/>
    </xf>
    <xf numFmtId="0" fontId="8" fillId="0" borderId="0" xfId="0" applyFont="1"/>
    <xf numFmtId="9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9" fontId="6" fillId="2" borderId="7" xfId="4" applyFont="1" applyFill="1" applyBorder="1" applyAlignment="1">
      <alignment horizontal="center" vertical="center" wrapText="1"/>
    </xf>
    <xf numFmtId="9" fontId="6" fillId="2" borderId="2" xfId="4" applyFont="1" applyFill="1" applyBorder="1" applyAlignment="1">
      <alignment horizontal="center" vertical="center" wrapText="1"/>
    </xf>
    <xf numFmtId="9" fontId="6" fillId="2" borderId="5" xfId="4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9" fontId="6" fillId="2" borderId="6" xfId="4" applyFont="1" applyFill="1" applyBorder="1" applyAlignment="1">
      <alignment horizontal="center" vertical="center" wrapText="1"/>
    </xf>
    <xf numFmtId="0" fontId="7" fillId="0" borderId="5" xfId="0" applyFont="1" applyBorder="1"/>
    <xf numFmtId="0" fontId="6" fillId="0" borderId="6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10" xfId="0" quotePrefix="1" applyFont="1" applyBorder="1" applyAlignment="1">
      <alignment horizontal="left"/>
    </xf>
    <xf numFmtId="0" fontId="7" fillId="0" borderId="11" xfId="0" applyFont="1" applyBorder="1" applyAlignment="1">
      <alignment wrapText="1"/>
    </xf>
    <xf numFmtId="165" fontId="7" fillId="0" borderId="0" xfId="4" applyNumberFormat="1" applyFont="1" applyBorder="1" applyAlignment="1"/>
    <xf numFmtId="165" fontId="6" fillId="2" borderId="12" xfId="4" applyNumberFormat="1" applyFont="1" applyFill="1" applyBorder="1" applyAlignment="1"/>
    <xf numFmtId="0" fontId="7" fillId="0" borderId="13" xfId="0" quotePrefix="1" applyFont="1" applyBorder="1" applyAlignment="1">
      <alignment horizontal="left"/>
    </xf>
    <xf numFmtId="0" fontId="7" fillId="0" borderId="14" xfId="0" applyFont="1" applyBorder="1" applyAlignment="1">
      <alignment wrapText="1"/>
    </xf>
    <xf numFmtId="0" fontId="7" fillId="0" borderId="8" xfId="0" applyFont="1" applyBorder="1" applyAlignment="1">
      <alignment horizontal="left"/>
    </xf>
    <xf numFmtId="0" fontId="6" fillId="0" borderId="9" xfId="0" applyFont="1" applyBorder="1" applyAlignment="1">
      <alignment wrapText="1"/>
    </xf>
    <xf numFmtId="0" fontId="7" fillId="0" borderId="15" xfId="0" quotePrefix="1" applyFont="1" applyBorder="1" applyAlignment="1">
      <alignment horizontal="left"/>
    </xf>
    <xf numFmtId="0" fontId="7" fillId="0" borderId="16" xfId="0" applyFont="1" applyBorder="1" applyAlignment="1">
      <alignment wrapText="1"/>
    </xf>
    <xf numFmtId="0" fontId="7" fillId="0" borderId="17" xfId="0" applyFont="1" applyBorder="1" applyAlignment="1">
      <alignment horizontal="left"/>
    </xf>
    <xf numFmtId="0" fontId="6" fillId="0" borderId="18" xfId="0" applyFont="1" applyBorder="1" applyAlignment="1">
      <alignment wrapText="1"/>
    </xf>
    <xf numFmtId="165" fontId="9" fillId="0" borderId="19" xfId="4" applyNumberFormat="1" applyFont="1" applyBorder="1" applyAlignment="1">
      <alignment horizontal="left"/>
    </xf>
    <xf numFmtId="165" fontId="9" fillId="0" borderId="16" xfId="4" applyNumberFormat="1" applyFont="1" applyBorder="1" applyAlignment="1">
      <alignment horizontal="left"/>
    </xf>
    <xf numFmtId="0" fontId="7" fillId="0" borderId="20" xfId="0" quotePrefix="1" applyFont="1" applyBorder="1" applyAlignment="1">
      <alignment horizontal="left"/>
    </xf>
    <xf numFmtId="0" fontId="7" fillId="0" borderId="21" xfId="0" applyFont="1" applyBorder="1" applyAlignment="1">
      <alignment wrapText="1"/>
    </xf>
    <xf numFmtId="165" fontId="9" fillId="0" borderId="22" xfId="4" applyNumberFormat="1" applyFont="1" applyBorder="1" applyAlignment="1">
      <alignment horizontal="left"/>
    </xf>
    <xf numFmtId="165" fontId="9" fillId="0" borderId="21" xfId="4" applyNumberFormat="1" applyFont="1" applyBorder="1" applyAlignment="1">
      <alignment horizontal="left"/>
    </xf>
    <xf numFmtId="0" fontId="6" fillId="0" borderId="9" xfId="0" applyFont="1" applyBorder="1"/>
    <xf numFmtId="0" fontId="7" fillId="0" borderId="10" xfId="0" quotePrefix="1" applyFont="1" applyBorder="1" applyAlignment="1">
      <alignment horizontal="left" wrapText="1"/>
    </xf>
    <xf numFmtId="0" fontId="7" fillId="0" borderId="15" xfId="0" quotePrefix="1" applyFont="1" applyBorder="1" applyAlignment="1">
      <alignment horizontal="left" wrapText="1"/>
    </xf>
    <xf numFmtId="0" fontId="7" fillId="0" borderId="20" xfId="0" quotePrefix="1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21" xfId="0" applyFont="1" applyBorder="1" applyAlignment="1">
      <alignment wrapText="1"/>
    </xf>
    <xf numFmtId="0" fontId="7" fillId="0" borderId="10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wrapText="1"/>
    </xf>
    <xf numFmtId="165" fontId="9" fillId="0" borderId="0" xfId="4" applyNumberFormat="1" applyFont="1" applyBorder="1" applyAlignment="1"/>
    <xf numFmtId="165" fontId="7" fillId="0" borderId="6" xfId="4" applyNumberFormat="1" applyFont="1" applyBorder="1" applyAlignment="1"/>
    <xf numFmtId="9" fontId="7" fillId="0" borderId="0" xfId="4" applyFont="1" applyBorder="1" applyAlignment="1"/>
    <xf numFmtId="0" fontId="7" fillId="4" borderId="16" xfId="0" applyFont="1" applyFill="1" applyBorder="1" applyAlignment="1">
      <alignment wrapText="1"/>
    </xf>
    <xf numFmtId="165" fontId="7" fillId="5" borderId="0" xfId="4" applyNumberFormat="1" applyFont="1" applyFill="1" applyBorder="1" applyAlignment="1"/>
    <xf numFmtId="9" fontId="7" fillId="5" borderId="0" xfId="4" applyFont="1" applyFill="1" applyBorder="1" applyAlignment="1"/>
    <xf numFmtId="0" fontId="10" fillId="0" borderId="20" xfId="0" quotePrefix="1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wrapText="1"/>
    </xf>
    <xf numFmtId="0" fontId="7" fillId="6" borderId="16" xfId="0" applyFont="1" applyFill="1" applyBorder="1" applyAlignment="1">
      <alignment wrapText="1"/>
    </xf>
    <xf numFmtId="0" fontId="7" fillId="0" borderId="13" xfId="0" applyFont="1" applyBorder="1" applyAlignment="1">
      <alignment horizontal="left"/>
    </xf>
    <xf numFmtId="165" fontId="7" fillId="0" borderId="1" xfId="4" applyNumberFormat="1" applyFont="1" applyBorder="1" applyAlignment="1"/>
    <xf numFmtId="9" fontId="7" fillId="0" borderId="1" xfId="4" applyFont="1" applyBorder="1" applyAlignment="1"/>
    <xf numFmtId="0" fontId="9" fillId="0" borderId="6" xfId="0" applyFont="1" applyBorder="1"/>
    <xf numFmtId="164" fontId="4" fillId="0" borderId="2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49" fontId="11" fillId="0" borderId="2" xfId="0" quotePrefix="1" applyNumberFormat="1" applyFont="1" applyBorder="1" applyAlignment="1">
      <alignment horizontal="left"/>
    </xf>
    <xf numFmtId="9" fontId="6" fillId="2" borderId="25" xfId="4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wrapText="1"/>
    </xf>
    <xf numFmtId="3" fontId="3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2" xfId="1" quotePrefix="1" applyNumberFormat="1" applyFont="1" applyBorder="1" applyAlignment="1">
      <alignment vertical="center" wrapText="1"/>
    </xf>
    <xf numFmtId="3" fontId="28" fillId="0" borderId="26" xfId="0" applyNumberFormat="1" applyFont="1" applyBorder="1" applyAlignment="1">
      <alignment horizontal="right" wrapText="1"/>
    </xf>
    <xf numFmtId="0" fontId="28" fillId="0" borderId="26" xfId="0" applyFont="1" applyBorder="1" applyAlignment="1">
      <alignment wrapText="1"/>
    </xf>
    <xf numFmtId="49" fontId="28" fillId="0" borderId="2" xfId="2" applyNumberFormat="1" applyFont="1" applyBorder="1" applyAlignment="1">
      <alignment vertical="center"/>
    </xf>
    <xf numFmtId="164" fontId="7" fillId="0" borderId="0" xfId="0" applyNumberFormat="1" applyFont="1"/>
    <xf numFmtId="0" fontId="28" fillId="0" borderId="0" xfId="0" applyFont="1"/>
    <xf numFmtId="0" fontId="4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9" xfId="0" applyBorder="1"/>
    <xf numFmtId="49" fontId="1" fillId="0" borderId="19" xfId="50" applyNumberFormat="1" applyBorder="1"/>
    <xf numFmtId="3" fontId="1" fillId="0" borderId="19" xfId="50" applyNumberFormat="1" applyBorder="1"/>
    <xf numFmtId="164" fontId="3" fillId="0" borderId="19" xfId="1" applyNumberFormat="1" applyFont="1" applyBorder="1" applyAlignment="1">
      <alignment horizontal="center" wrapText="1"/>
    </xf>
    <xf numFmtId="9" fontId="3" fillId="0" borderId="19" xfId="3" applyNumberFormat="1" applyFont="1" applyFill="1" applyBorder="1" applyAlignment="1">
      <alignment horizontal="right"/>
    </xf>
    <xf numFmtId="0" fontId="3" fillId="0" borderId="19" xfId="0" applyFont="1" applyBorder="1" applyAlignment="1">
      <alignment horizontal="center" wrapText="1"/>
    </xf>
    <xf numFmtId="164" fontId="3" fillId="0" borderId="39" xfId="1" applyNumberFormat="1" applyFont="1" applyBorder="1" applyAlignment="1">
      <alignment horizontal="right" vertical="center" wrapText="1"/>
    </xf>
    <xf numFmtId="0" fontId="29" fillId="0" borderId="19" xfId="0" applyFont="1" applyBorder="1" applyAlignment="1">
      <alignment vertical="center" wrapText="1"/>
    </xf>
    <xf numFmtId="164" fontId="4" fillId="0" borderId="19" xfId="0" applyNumberFormat="1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164" fontId="4" fillId="0" borderId="19" xfId="0" applyNumberFormat="1" applyFont="1" applyBorder="1" applyAlignment="1">
      <alignment wrapText="1"/>
    </xf>
    <xf numFmtId="164" fontId="3" fillId="0" borderId="39" xfId="1" applyNumberFormat="1" applyFont="1" applyBorder="1" applyAlignment="1">
      <alignment horizontal="center" vertical="center" wrapText="1"/>
    </xf>
    <xf numFmtId="9" fontId="3" fillId="0" borderId="19" xfId="3" applyNumberFormat="1" applyFont="1" applyFill="1" applyBorder="1" applyAlignment="1">
      <alignment horizontal="center"/>
    </xf>
    <xf numFmtId="164" fontId="4" fillId="0" borderId="19" xfId="1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right" vertical="center" wrapText="1"/>
    </xf>
    <xf numFmtId="164" fontId="3" fillId="0" borderId="39" xfId="1" applyNumberFormat="1" applyFont="1" applyBorder="1" applyAlignment="1">
      <alignment horizontal="left" vertical="center" wrapText="1"/>
    </xf>
    <xf numFmtId="164" fontId="4" fillId="0" borderId="40" xfId="0" applyNumberFormat="1" applyFont="1" applyBorder="1" applyAlignment="1">
      <alignment vertical="center" wrapText="1"/>
    </xf>
    <xf numFmtId="164" fontId="4" fillId="0" borderId="40" xfId="1" applyNumberFormat="1" applyFont="1" applyBorder="1" applyAlignment="1">
      <alignment horizontal="right" vertical="center" wrapText="1"/>
    </xf>
    <xf numFmtId="0" fontId="4" fillId="0" borderId="40" xfId="0" applyFont="1" applyBorder="1" applyAlignment="1">
      <alignment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4" fillId="0" borderId="1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164" fontId="4" fillId="0" borderId="37" xfId="1" applyNumberFormat="1" applyFont="1" applyBorder="1" applyAlignment="1">
      <alignment horizontal="center" vertical="center" wrapText="1"/>
    </xf>
    <xf numFmtId="164" fontId="4" fillId="0" borderId="19" xfId="1" applyNumberFormat="1" applyFont="1" applyBorder="1" applyAlignment="1">
      <alignment horizontal="center" vertical="center" wrapText="1"/>
    </xf>
  </cellXfs>
  <cellStyles count="51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18 2" xfId="3" xr:uid="{00000000-0005-0000-0000-000001000000}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 2 2" xfId="48" xr:uid="{964F2813-BA67-483F-91E7-D1524C86854D}"/>
    <cellStyle name="Normal 10 2 2 2" xfId="50" xr:uid="{6F297EA8-8227-45E9-908C-20D0CD5D1884}"/>
    <cellStyle name="Normal 2" xfId="5" xr:uid="{327A6122-D190-4652-92A5-A8C27EA75799}"/>
    <cellStyle name="Normal 232" xfId="49" xr:uid="{CCEDAB22-7139-4DBC-96B1-6726C1E1EBB2}"/>
    <cellStyle name="Normal_511110 MOI_8" xfId="2" xr:uid="{00000000-0005-0000-0000-000003000000}"/>
    <cellStyle name="Note" xfId="21" builtinId="10" customBuiltin="1"/>
    <cellStyle name="Output" xfId="16" builtinId="21" customBuiltin="1"/>
    <cellStyle name="Percent" xfId="4" builtinId="5"/>
    <cellStyle name="Percent 2" xfId="6" xr:uid="{4B2CA24A-8164-46B1-877A-B1AD035389D3}"/>
    <cellStyle name="Title" xfId="7" builtinId="15" customBuiltin="1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"/>
  <sheetViews>
    <sheetView workbookViewId="0">
      <pane ySplit="5" topLeftCell="A101" activePane="bottomLeft" state="frozen"/>
      <selection pane="bottomLeft" activeCell="C102" sqref="C102"/>
    </sheetView>
  </sheetViews>
  <sheetFormatPr defaultColWidth="8.77734375" defaultRowHeight="14.4" x14ac:dyDescent="0.3"/>
  <cols>
    <col min="1" max="1" width="10" customWidth="1"/>
    <col min="2" max="2" width="27.5546875" customWidth="1"/>
    <col min="3" max="4" width="7.5546875" customWidth="1"/>
    <col min="5" max="5" width="8.5546875" customWidth="1"/>
    <col min="6" max="6" width="7.77734375" customWidth="1"/>
    <col min="7" max="7" width="8.77734375" style="26"/>
  </cols>
  <sheetData>
    <row r="1" spans="1:7" x14ac:dyDescent="0.3">
      <c r="A1" s="25" t="s">
        <v>22</v>
      </c>
    </row>
    <row r="2" spans="1:7" x14ac:dyDescent="0.3">
      <c r="E2" s="26"/>
    </row>
    <row r="3" spans="1:7" ht="27" customHeight="1" x14ac:dyDescent="0.3">
      <c r="A3" s="27"/>
      <c r="B3" s="28"/>
      <c r="C3" s="124"/>
      <c r="D3" s="124"/>
      <c r="E3" s="124"/>
      <c r="F3" s="125"/>
    </row>
    <row r="4" spans="1:7" ht="64.05" customHeight="1" x14ac:dyDescent="0.3">
      <c r="A4" s="29" t="s">
        <v>23</v>
      </c>
      <c r="B4" s="30" t="s">
        <v>24</v>
      </c>
      <c r="C4" s="32" t="s">
        <v>25</v>
      </c>
      <c r="D4" s="32" t="s">
        <v>26</v>
      </c>
      <c r="E4" s="33" t="s">
        <v>27</v>
      </c>
      <c r="F4" s="32" t="s">
        <v>28</v>
      </c>
      <c r="G4" s="88" t="s">
        <v>214</v>
      </c>
    </row>
    <row r="5" spans="1:7" ht="2.5499999999999998" hidden="1" customHeight="1" x14ac:dyDescent="0.3">
      <c r="A5" s="34"/>
      <c r="B5" s="35" t="s">
        <v>29</v>
      </c>
      <c r="C5" s="36"/>
      <c r="D5" s="36"/>
      <c r="E5" s="36"/>
      <c r="F5" s="31"/>
    </row>
    <row r="6" spans="1:7" x14ac:dyDescent="0.3">
      <c r="A6" s="37"/>
      <c r="B6" s="38" t="s">
        <v>30</v>
      </c>
      <c r="C6" s="39"/>
      <c r="D6" s="39"/>
      <c r="E6" s="39"/>
      <c r="F6" s="40"/>
    </row>
    <row r="7" spans="1:7" ht="15" customHeight="1" x14ac:dyDescent="0.3">
      <c r="A7" s="41" t="s">
        <v>31</v>
      </c>
      <c r="B7" s="42" t="s">
        <v>32</v>
      </c>
      <c r="C7" s="43"/>
      <c r="D7" s="43"/>
      <c r="E7" s="43"/>
      <c r="F7" s="44"/>
    </row>
    <row r="8" spans="1:7" x14ac:dyDescent="0.3">
      <c r="A8" s="45" t="s">
        <v>33</v>
      </c>
      <c r="B8" s="46" t="s">
        <v>34</v>
      </c>
      <c r="C8" s="43">
        <v>0.05</v>
      </c>
      <c r="D8" s="43"/>
      <c r="E8" s="43"/>
      <c r="F8" s="44">
        <f>+C8+D8+E8</f>
        <v>0.05</v>
      </c>
      <c r="G8" s="26">
        <v>0.1</v>
      </c>
    </row>
    <row r="9" spans="1:7" x14ac:dyDescent="0.3">
      <c r="A9" s="47"/>
      <c r="B9" s="48" t="s">
        <v>35</v>
      </c>
      <c r="C9" s="39"/>
      <c r="D9" s="39"/>
      <c r="E9" s="39"/>
      <c r="F9" s="44">
        <f t="shared" ref="F9:F72" si="0">+C9+D9+E9</f>
        <v>0</v>
      </c>
    </row>
    <row r="10" spans="1:7" ht="28.2" x14ac:dyDescent="0.3">
      <c r="A10" s="41" t="s">
        <v>36</v>
      </c>
      <c r="B10" s="42" t="s">
        <v>37</v>
      </c>
      <c r="C10" s="43">
        <v>0.15</v>
      </c>
      <c r="D10" s="43"/>
      <c r="E10" s="43"/>
      <c r="F10" s="44">
        <f t="shared" si="0"/>
        <v>0.15</v>
      </c>
      <c r="G10" s="26">
        <v>0.1</v>
      </c>
    </row>
    <row r="11" spans="1:7" x14ac:dyDescent="0.3">
      <c r="A11" s="49" t="s">
        <v>38</v>
      </c>
      <c r="B11" s="50" t="s">
        <v>39</v>
      </c>
      <c r="C11" s="43">
        <v>0.15</v>
      </c>
      <c r="D11" s="43"/>
      <c r="E11" s="43"/>
      <c r="F11" s="44">
        <f t="shared" si="0"/>
        <v>0.15</v>
      </c>
      <c r="G11" s="26">
        <v>0.1</v>
      </c>
    </row>
    <row r="12" spans="1:7" x14ac:dyDescent="0.3">
      <c r="A12" s="45" t="s">
        <v>40</v>
      </c>
      <c r="B12" s="46" t="s">
        <v>41</v>
      </c>
      <c r="C12" s="43">
        <v>0.15</v>
      </c>
      <c r="D12" s="43"/>
      <c r="E12" s="43"/>
      <c r="F12" s="44">
        <f t="shared" si="0"/>
        <v>0.15</v>
      </c>
      <c r="G12" s="26">
        <v>0.1</v>
      </c>
    </row>
    <row r="13" spans="1:7" x14ac:dyDescent="0.3">
      <c r="A13" s="51"/>
      <c r="B13" s="52" t="s">
        <v>42</v>
      </c>
      <c r="C13" s="84"/>
      <c r="D13" s="84"/>
      <c r="E13" s="84"/>
      <c r="F13" s="44">
        <f t="shared" si="0"/>
        <v>0</v>
      </c>
    </row>
    <row r="14" spans="1:7" ht="28.2" x14ac:dyDescent="0.3">
      <c r="A14" s="41" t="s">
        <v>43</v>
      </c>
      <c r="B14" s="42" t="s">
        <v>44</v>
      </c>
      <c r="C14" s="53"/>
      <c r="D14" s="53"/>
      <c r="E14" s="54"/>
      <c r="F14" s="44">
        <f t="shared" si="0"/>
        <v>0</v>
      </c>
      <c r="G14" s="26">
        <v>0</v>
      </c>
    </row>
    <row r="15" spans="1:7" x14ac:dyDescent="0.3">
      <c r="A15" s="49" t="s">
        <v>45</v>
      </c>
      <c r="B15" s="50" t="s">
        <v>46</v>
      </c>
      <c r="C15" s="53"/>
      <c r="D15" s="53"/>
      <c r="E15" s="54"/>
      <c r="F15" s="44">
        <f t="shared" si="0"/>
        <v>0</v>
      </c>
      <c r="G15" s="26">
        <v>0</v>
      </c>
    </row>
    <row r="16" spans="1:7" x14ac:dyDescent="0.3">
      <c r="A16" s="55" t="s">
        <v>47</v>
      </c>
      <c r="B16" s="56" t="s">
        <v>48</v>
      </c>
      <c r="C16" s="57"/>
      <c r="D16" s="57"/>
      <c r="E16" s="58"/>
      <c r="F16" s="44">
        <f t="shared" si="0"/>
        <v>0</v>
      </c>
      <c r="G16" s="26">
        <v>0</v>
      </c>
    </row>
    <row r="17" spans="1:7" x14ac:dyDescent="0.3">
      <c r="A17" s="47"/>
      <c r="B17" s="48" t="s">
        <v>49</v>
      </c>
      <c r="C17" s="39"/>
      <c r="D17" s="39"/>
      <c r="E17" s="39"/>
      <c r="F17" s="44">
        <f t="shared" si="0"/>
        <v>0</v>
      </c>
    </row>
    <row r="18" spans="1:7" ht="28.2" x14ac:dyDescent="0.3">
      <c r="A18" s="41" t="s">
        <v>50</v>
      </c>
      <c r="B18" s="42" t="s">
        <v>51</v>
      </c>
      <c r="C18" s="43">
        <v>0.05</v>
      </c>
      <c r="D18" s="43"/>
      <c r="E18" s="43"/>
      <c r="F18" s="44">
        <f t="shared" si="0"/>
        <v>0.05</v>
      </c>
      <c r="G18" s="26">
        <v>0.1</v>
      </c>
    </row>
    <row r="19" spans="1:7" x14ac:dyDescent="0.3">
      <c r="A19" s="49" t="s">
        <v>52</v>
      </c>
      <c r="B19" s="50" t="s">
        <v>39</v>
      </c>
      <c r="C19" s="43">
        <v>0.15</v>
      </c>
      <c r="D19" s="43"/>
      <c r="E19" s="43"/>
      <c r="F19" s="44">
        <f t="shared" si="0"/>
        <v>0.15</v>
      </c>
      <c r="G19" s="26">
        <v>0.1</v>
      </c>
    </row>
    <row r="20" spans="1:7" ht="28.2" x14ac:dyDescent="0.3">
      <c r="A20" s="49" t="s">
        <v>53</v>
      </c>
      <c r="B20" s="50" t="s">
        <v>54</v>
      </c>
      <c r="C20" s="43">
        <v>0.05</v>
      </c>
      <c r="D20" s="43"/>
      <c r="E20" s="43"/>
      <c r="F20" s="44">
        <f t="shared" si="0"/>
        <v>0.05</v>
      </c>
      <c r="G20" s="26">
        <v>0.1</v>
      </c>
    </row>
    <row r="21" spans="1:7" x14ac:dyDescent="0.3">
      <c r="A21" s="55" t="s">
        <v>55</v>
      </c>
      <c r="B21" s="56" t="s">
        <v>56</v>
      </c>
      <c r="C21" s="43">
        <v>0.05</v>
      </c>
      <c r="D21" s="43"/>
      <c r="E21" s="43"/>
      <c r="F21" s="44">
        <f t="shared" si="0"/>
        <v>0.05</v>
      </c>
      <c r="G21" s="26">
        <v>0.1</v>
      </c>
    </row>
    <row r="22" spans="1:7" x14ac:dyDescent="0.3">
      <c r="A22" s="47"/>
      <c r="B22" s="48" t="s">
        <v>57</v>
      </c>
      <c r="C22" s="39"/>
      <c r="D22" s="39"/>
      <c r="E22" s="39"/>
      <c r="F22" s="44">
        <f t="shared" si="0"/>
        <v>0</v>
      </c>
    </row>
    <row r="23" spans="1:7" x14ac:dyDescent="0.3">
      <c r="A23" s="41" t="s">
        <v>58</v>
      </c>
      <c r="B23" s="42" t="s">
        <v>59</v>
      </c>
      <c r="C23" s="43">
        <v>0.1</v>
      </c>
      <c r="D23" s="43"/>
      <c r="E23" s="43"/>
      <c r="F23" s="44">
        <f t="shared" si="0"/>
        <v>0.1</v>
      </c>
      <c r="G23" s="26">
        <v>0.1</v>
      </c>
    </row>
    <row r="24" spans="1:7" x14ac:dyDescent="0.3">
      <c r="A24" s="49" t="s">
        <v>60</v>
      </c>
      <c r="B24" s="50" t="s">
        <v>61</v>
      </c>
      <c r="C24" s="43">
        <v>0.1</v>
      </c>
      <c r="D24" s="43"/>
      <c r="E24" s="43"/>
      <c r="F24" s="44">
        <f t="shared" si="0"/>
        <v>0.1</v>
      </c>
      <c r="G24" s="26">
        <v>0</v>
      </c>
    </row>
    <row r="25" spans="1:7" ht="28.2" x14ac:dyDescent="0.3">
      <c r="A25" s="49" t="s">
        <v>62</v>
      </c>
      <c r="B25" s="50" t="s">
        <v>63</v>
      </c>
      <c r="C25" s="43">
        <v>0.1</v>
      </c>
      <c r="D25" s="43"/>
      <c r="E25" s="43"/>
      <c r="F25" s="44">
        <f t="shared" si="0"/>
        <v>0.1</v>
      </c>
      <c r="G25" s="26">
        <v>0.1</v>
      </c>
    </row>
    <row r="26" spans="1:7" x14ac:dyDescent="0.3">
      <c r="A26" s="55" t="s">
        <v>64</v>
      </c>
      <c r="B26" s="56" t="s">
        <v>65</v>
      </c>
      <c r="C26" s="43">
        <v>0.1</v>
      </c>
      <c r="D26" s="43"/>
      <c r="E26" s="43"/>
      <c r="F26" s="44">
        <f t="shared" si="0"/>
        <v>0.1</v>
      </c>
      <c r="G26" s="26">
        <v>0.1</v>
      </c>
    </row>
    <row r="27" spans="1:7" x14ac:dyDescent="0.3">
      <c r="A27" s="47"/>
      <c r="B27" s="59" t="s">
        <v>66</v>
      </c>
      <c r="C27" s="39"/>
      <c r="D27" s="39"/>
      <c r="E27" s="39"/>
      <c r="F27" s="44">
        <f t="shared" si="0"/>
        <v>0</v>
      </c>
    </row>
    <row r="28" spans="1:7" x14ac:dyDescent="0.3">
      <c r="A28" s="60" t="s">
        <v>67</v>
      </c>
      <c r="B28" s="42" t="s">
        <v>68</v>
      </c>
      <c r="C28" s="43">
        <v>0.1</v>
      </c>
      <c r="D28" s="43"/>
      <c r="E28" s="43"/>
      <c r="F28" s="44">
        <f t="shared" si="0"/>
        <v>0.1</v>
      </c>
      <c r="G28" s="26">
        <v>0.1</v>
      </c>
    </row>
    <row r="29" spans="1:7" x14ac:dyDescent="0.3">
      <c r="A29" s="61" t="s">
        <v>69</v>
      </c>
      <c r="B29" s="50" t="s">
        <v>70</v>
      </c>
      <c r="C29" s="43">
        <v>0.1</v>
      </c>
      <c r="D29" s="43"/>
      <c r="E29" s="43"/>
      <c r="F29" s="44">
        <f t="shared" si="0"/>
        <v>0.1</v>
      </c>
      <c r="G29" s="26">
        <v>0.1</v>
      </c>
    </row>
    <row r="30" spans="1:7" x14ac:dyDescent="0.3">
      <c r="A30" s="62" t="s">
        <v>71</v>
      </c>
      <c r="B30" s="56" t="s">
        <v>72</v>
      </c>
      <c r="C30" s="43">
        <v>0.1</v>
      </c>
      <c r="D30" s="43"/>
      <c r="E30" s="43"/>
      <c r="F30" s="44">
        <f t="shared" si="0"/>
        <v>0.1</v>
      </c>
      <c r="G30" s="26">
        <v>0.1</v>
      </c>
    </row>
    <row r="31" spans="1:7" x14ac:dyDescent="0.3">
      <c r="A31" s="47"/>
      <c r="B31" s="59" t="s">
        <v>73</v>
      </c>
      <c r="C31" s="39"/>
      <c r="D31" s="39"/>
      <c r="E31" s="39"/>
      <c r="F31" s="44">
        <f t="shared" si="0"/>
        <v>0</v>
      </c>
    </row>
    <row r="32" spans="1:7" x14ac:dyDescent="0.3">
      <c r="A32" s="60" t="s">
        <v>74</v>
      </c>
      <c r="B32" s="42" t="s">
        <v>68</v>
      </c>
      <c r="C32" s="43">
        <v>0.1</v>
      </c>
      <c r="D32" s="43"/>
      <c r="E32" s="43"/>
      <c r="F32" s="44">
        <f t="shared" si="0"/>
        <v>0.1</v>
      </c>
      <c r="G32" s="26">
        <v>0.1</v>
      </c>
    </row>
    <row r="33" spans="1:7" x14ac:dyDescent="0.3">
      <c r="A33" s="63" t="s">
        <v>75</v>
      </c>
      <c r="B33" s="50" t="s">
        <v>70</v>
      </c>
      <c r="C33" s="43">
        <v>0.1</v>
      </c>
      <c r="D33" s="43"/>
      <c r="E33" s="43"/>
      <c r="F33" s="44">
        <f t="shared" si="0"/>
        <v>0.1</v>
      </c>
      <c r="G33" s="26">
        <v>0.1</v>
      </c>
    </row>
    <row r="34" spans="1:7" x14ac:dyDescent="0.3">
      <c r="A34" s="62" t="s">
        <v>76</v>
      </c>
      <c r="B34" s="56" t="s">
        <v>72</v>
      </c>
      <c r="C34" s="43">
        <v>0.1</v>
      </c>
      <c r="D34" s="43"/>
      <c r="E34" s="43"/>
      <c r="F34" s="44">
        <f t="shared" si="0"/>
        <v>0.1</v>
      </c>
      <c r="G34" s="26">
        <v>0.1</v>
      </c>
    </row>
    <row r="35" spans="1:7" x14ac:dyDescent="0.3">
      <c r="A35" s="47"/>
      <c r="B35" s="48" t="s">
        <v>77</v>
      </c>
      <c r="C35" s="39"/>
      <c r="D35" s="39"/>
      <c r="E35" s="39"/>
      <c r="F35" s="44">
        <f t="shared" si="0"/>
        <v>0</v>
      </c>
    </row>
    <row r="36" spans="1:7" x14ac:dyDescent="0.3">
      <c r="A36" s="60" t="s">
        <v>78</v>
      </c>
      <c r="B36" s="42" t="s">
        <v>68</v>
      </c>
      <c r="C36" s="43">
        <v>0.05</v>
      </c>
      <c r="D36" s="43"/>
      <c r="E36" s="43"/>
      <c r="F36" s="44">
        <f t="shared" si="0"/>
        <v>0.05</v>
      </c>
      <c r="G36" s="26">
        <v>0.1</v>
      </c>
    </row>
    <row r="37" spans="1:7" x14ac:dyDescent="0.3">
      <c r="A37" s="61" t="s">
        <v>79</v>
      </c>
      <c r="B37" s="50" t="s">
        <v>70</v>
      </c>
      <c r="C37" s="43">
        <v>0.05</v>
      </c>
      <c r="D37" s="43"/>
      <c r="E37" s="43"/>
      <c r="F37" s="44">
        <f t="shared" si="0"/>
        <v>0.05</v>
      </c>
      <c r="G37" s="26">
        <v>0.1</v>
      </c>
    </row>
    <row r="38" spans="1:7" x14ac:dyDescent="0.3">
      <c r="A38" s="62" t="s">
        <v>80</v>
      </c>
      <c r="B38" s="56" t="s">
        <v>72</v>
      </c>
      <c r="C38" s="43">
        <v>0.05</v>
      </c>
      <c r="D38" s="43"/>
      <c r="E38" s="43"/>
      <c r="F38" s="44">
        <f t="shared" si="0"/>
        <v>0.05</v>
      </c>
      <c r="G38" s="26">
        <v>0.1</v>
      </c>
    </row>
    <row r="39" spans="1:7" ht="28.2" x14ac:dyDescent="0.3">
      <c r="A39" s="47"/>
      <c r="B39" s="48" t="s">
        <v>81</v>
      </c>
      <c r="C39" s="39"/>
      <c r="D39" s="39"/>
      <c r="E39" s="39"/>
      <c r="F39" s="44">
        <f t="shared" si="0"/>
        <v>0</v>
      </c>
    </row>
    <row r="40" spans="1:7" x14ac:dyDescent="0.3">
      <c r="A40" s="60" t="s">
        <v>82</v>
      </c>
      <c r="B40" s="42" t="s">
        <v>68</v>
      </c>
      <c r="C40" s="43">
        <v>0.05</v>
      </c>
      <c r="D40" s="43"/>
      <c r="E40" s="43"/>
      <c r="F40" s="44">
        <f t="shared" si="0"/>
        <v>0.05</v>
      </c>
      <c r="G40" s="26">
        <v>0.1</v>
      </c>
    </row>
    <row r="41" spans="1:7" x14ac:dyDescent="0.3">
      <c r="A41" s="63" t="s">
        <v>83</v>
      </c>
      <c r="B41" s="50" t="s">
        <v>70</v>
      </c>
      <c r="C41" s="43">
        <v>0.05</v>
      </c>
      <c r="D41" s="43"/>
      <c r="E41" s="43"/>
      <c r="F41" s="44">
        <f t="shared" si="0"/>
        <v>0.05</v>
      </c>
      <c r="G41" s="26">
        <v>0.1</v>
      </c>
    </row>
    <row r="42" spans="1:7" x14ac:dyDescent="0.3">
      <c r="A42" s="61" t="s">
        <v>84</v>
      </c>
      <c r="B42" s="50" t="s">
        <v>72</v>
      </c>
      <c r="C42" s="43">
        <v>0.05</v>
      </c>
      <c r="D42" s="43"/>
      <c r="E42" s="43"/>
      <c r="F42" s="44">
        <f t="shared" si="0"/>
        <v>0.05</v>
      </c>
      <c r="G42" s="26">
        <v>0.1</v>
      </c>
    </row>
    <row r="43" spans="1:7" x14ac:dyDescent="0.3">
      <c r="A43" s="64" t="s">
        <v>85</v>
      </c>
      <c r="B43" s="50" t="s">
        <v>86</v>
      </c>
      <c r="C43" s="43">
        <v>0.1</v>
      </c>
      <c r="D43" s="43"/>
      <c r="E43" s="43"/>
      <c r="F43" s="44">
        <f t="shared" si="0"/>
        <v>0.1</v>
      </c>
      <c r="G43" s="26">
        <v>0.1</v>
      </c>
    </row>
    <row r="44" spans="1:7" x14ac:dyDescent="0.3">
      <c r="A44" s="64" t="s">
        <v>87</v>
      </c>
      <c r="B44" s="50" t="s">
        <v>88</v>
      </c>
      <c r="C44" s="43">
        <v>0.05</v>
      </c>
      <c r="D44" s="43"/>
      <c r="E44" s="43"/>
      <c r="F44" s="44">
        <f t="shared" si="0"/>
        <v>0.05</v>
      </c>
      <c r="G44" s="26">
        <v>0.1</v>
      </c>
    </row>
    <row r="45" spans="1:7" x14ac:dyDescent="0.3">
      <c r="A45" s="49" t="s">
        <v>89</v>
      </c>
      <c r="B45" s="50" t="s">
        <v>68</v>
      </c>
      <c r="C45" s="43">
        <v>0.05</v>
      </c>
      <c r="D45" s="43"/>
      <c r="E45" s="43"/>
      <c r="F45" s="44">
        <f t="shared" si="0"/>
        <v>0.05</v>
      </c>
      <c r="G45" s="26">
        <v>0.1</v>
      </c>
    </row>
    <row r="46" spans="1:7" x14ac:dyDescent="0.3">
      <c r="A46" s="64" t="s">
        <v>90</v>
      </c>
      <c r="B46" s="50" t="s">
        <v>70</v>
      </c>
      <c r="C46" s="43">
        <v>0.05</v>
      </c>
      <c r="D46" s="43"/>
      <c r="E46" s="43"/>
      <c r="F46" s="44">
        <f t="shared" si="0"/>
        <v>0.05</v>
      </c>
      <c r="G46" s="26">
        <v>0.1</v>
      </c>
    </row>
    <row r="47" spans="1:7" x14ac:dyDescent="0.3">
      <c r="A47" s="49" t="s">
        <v>91</v>
      </c>
      <c r="B47" s="50" t="s">
        <v>72</v>
      </c>
      <c r="C47" s="43">
        <v>0.05</v>
      </c>
      <c r="D47" s="43"/>
      <c r="E47" s="43"/>
      <c r="F47" s="44">
        <f t="shared" si="0"/>
        <v>0.05</v>
      </c>
      <c r="G47" s="26">
        <v>0.1</v>
      </c>
    </row>
    <row r="48" spans="1:7" x14ac:dyDescent="0.3">
      <c r="A48" s="64" t="s">
        <v>92</v>
      </c>
      <c r="B48" s="50" t="s">
        <v>93</v>
      </c>
      <c r="C48" s="43">
        <v>0.05</v>
      </c>
      <c r="D48" s="43"/>
      <c r="E48" s="43"/>
      <c r="F48" s="44">
        <f t="shared" si="0"/>
        <v>0.05</v>
      </c>
      <c r="G48" s="26">
        <v>0.1</v>
      </c>
    </row>
    <row r="49" spans="1:7" x14ac:dyDescent="0.3">
      <c r="A49" s="64" t="s">
        <v>94</v>
      </c>
      <c r="B49" s="50" t="s">
        <v>95</v>
      </c>
      <c r="C49" s="43">
        <v>0.05</v>
      </c>
      <c r="D49" s="43"/>
      <c r="E49" s="43"/>
      <c r="F49" s="44">
        <f t="shared" si="0"/>
        <v>0.05</v>
      </c>
      <c r="G49" s="26">
        <v>0.1</v>
      </c>
    </row>
    <row r="50" spans="1:7" ht="28.2" x14ac:dyDescent="0.3">
      <c r="A50" s="64" t="s">
        <v>96</v>
      </c>
      <c r="B50" s="50" t="s">
        <v>97</v>
      </c>
      <c r="C50" s="43">
        <v>0.05</v>
      </c>
      <c r="D50" s="43"/>
      <c r="E50" s="43"/>
      <c r="F50" s="44">
        <f t="shared" si="0"/>
        <v>0.05</v>
      </c>
      <c r="G50" s="26">
        <v>0.1</v>
      </c>
    </row>
    <row r="51" spans="1:7" ht="28.2" x14ac:dyDescent="0.3">
      <c r="A51" s="65" t="s">
        <v>98</v>
      </c>
      <c r="B51" s="66" t="s">
        <v>99</v>
      </c>
      <c r="C51" s="43">
        <v>0.1</v>
      </c>
      <c r="D51" s="43"/>
      <c r="E51" s="43"/>
      <c r="F51" s="44">
        <f t="shared" si="0"/>
        <v>0.1</v>
      </c>
      <c r="G51" s="26">
        <v>0.1</v>
      </c>
    </row>
    <row r="52" spans="1:7" x14ac:dyDescent="0.3">
      <c r="A52" s="47"/>
      <c r="B52" s="48" t="s">
        <v>100</v>
      </c>
      <c r="C52" s="39"/>
      <c r="D52" s="39"/>
      <c r="E52" s="39"/>
      <c r="F52" s="44">
        <f t="shared" si="0"/>
        <v>0</v>
      </c>
    </row>
    <row r="53" spans="1:7" ht="28.2" x14ac:dyDescent="0.3">
      <c r="A53" s="67" t="s">
        <v>101</v>
      </c>
      <c r="B53" s="42" t="s">
        <v>102</v>
      </c>
      <c r="C53" s="43">
        <v>0.05</v>
      </c>
      <c r="D53" s="43"/>
      <c r="E53" s="43"/>
      <c r="F53" s="44">
        <f t="shared" si="0"/>
        <v>0.05</v>
      </c>
      <c r="G53" s="26">
        <v>0.1</v>
      </c>
    </row>
    <row r="54" spans="1:7" x14ac:dyDescent="0.3">
      <c r="A54" s="64" t="s">
        <v>103</v>
      </c>
      <c r="B54" s="50" t="s">
        <v>104</v>
      </c>
      <c r="C54" s="43">
        <v>0.05</v>
      </c>
      <c r="D54" s="43"/>
      <c r="E54" s="43"/>
      <c r="F54" s="44">
        <f t="shared" si="0"/>
        <v>0.05</v>
      </c>
      <c r="G54" s="26">
        <v>0.1</v>
      </c>
    </row>
    <row r="55" spans="1:7" ht="28.2" x14ac:dyDescent="0.3">
      <c r="A55" s="64" t="s">
        <v>105</v>
      </c>
      <c r="B55" s="50" t="s">
        <v>106</v>
      </c>
      <c r="C55" s="43">
        <v>0.05</v>
      </c>
      <c r="D55" s="43"/>
      <c r="E55" s="43"/>
      <c r="F55" s="44">
        <f t="shared" si="0"/>
        <v>0.05</v>
      </c>
      <c r="G55" s="26">
        <v>0.1</v>
      </c>
    </row>
    <row r="56" spans="1:7" ht="28.2" x14ac:dyDescent="0.3">
      <c r="A56" s="64" t="s">
        <v>107</v>
      </c>
      <c r="B56" s="50" t="s">
        <v>108</v>
      </c>
      <c r="C56" s="43">
        <v>0.05</v>
      </c>
      <c r="D56" s="43"/>
      <c r="E56" s="43"/>
      <c r="F56" s="44">
        <f t="shared" si="0"/>
        <v>0.05</v>
      </c>
      <c r="G56" s="26">
        <v>0.1</v>
      </c>
    </row>
    <row r="57" spans="1:7" x14ac:dyDescent="0.3">
      <c r="A57" s="64" t="s">
        <v>109</v>
      </c>
      <c r="B57" s="50" t="s">
        <v>110</v>
      </c>
      <c r="C57" s="43">
        <v>0.05</v>
      </c>
      <c r="D57" s="43"/>
      <c r="E57" s="43"/>
      <c r="F57" s="44">
        <f t="shared" si="0"/>
        <v>0.05</v>
      </c>
      <c r="G57" s="26">
        <v>0.1</v>
      </c>
    </row>
    <row r="58" spans="1:7" ht="28.2" x14ac:dyDescent="0.3">
      <c r="A58" s="64" t="s">
        <v>111</v>
      </c>
      <c r="B58" s="50" t="s">
        <v>112</v>
      </c>
      <c r="C58" s="43">
        <v>0.05</v>
      </c>
      <c r="D58" s="43"/>
      <c r="E58" s="43"/>
      <c r="F58" s="44">
        <f t="shared" si="0"/>
        <v>0.05</v>
      </c>
      <c r="G58" s="26">
        <v>0.1</v>
      </c>
    </row>
    <row r="59" spans="1:7" ht="28.2" x14ac:dyDescent="0.3">
      <c r="A59" s="64" t="s">
        <v>113</v>
      </c>
      <c r="B59" s="50" t="s">
        <v>114</v>
      </c>
      <c r="C59" s="43">
        <v>0.05</v>
      </c>
      <c r="D59" s="43"/>
      <c r="E59" s="43"/>
      <c r="F59" s="44">
        <f t="shared" si="0"/>
        <v>0.05</v>
      </c>
      <c r="G59" s="26">
        <v>0.1</v>
      </c>
    </row>
    <row r="60" spans="1:7" ht="28.2" x14ac:dyDescent="0.3">
      <c r="A60" s="64" t="s">
        <v>115</v>
      </c>
      <c r="B60" s="50" t="s">
        <v>116</v>
      </c>
      <c r="C60" s="43">
        <v>0.05</v>
      </c>
      <c r="D60" s="43"/>
      <c r="E60" s="43"/>
      <c r="F60" s="44">
        <f t="shared" si="0"/>
        <v>0.05</v>
      </c>
      <c r="G60" s="26">
        <v>0.1</v>
      </c>
    </row>
    <row r="61" spans="1:7" ht="28.2" x14ac:dyDescent="0.3">
      <c r="A61" s="68" t="s">
        <v>117</v>
      </c>
      <c r="B61" s="56" t="s">
        <v>118</v>
      </c>
      <c r="C61" s="43">
        <v>0.05</v>
      </c>
      <c r="D61" s="43"/>
      <c r="E61" s="43"/>
      <c r="F61" s="44">
        <f t="shared" si="0"/>
        <v>0.05</v>
      </c>
      <c r="G61" s="26">
        <v>0.1</v>
      </c>
    </row>
    <row r="62" spans="1:7" x14ac:dyDescent="0.3">
      <c r="A62" s="47"/>
      <c r="B62" s="48" t="s">
        <v>119</v>
      </c>
      <c r="C62" s="39"/>
      <c r="D62" s="39"/>
      <c r="E62" s="39"/>
      <c r="F62" s="44">
        <f t="shared" si="0"/>
        <v>0</v>
      </c>
    </row>
    <row r="63" spans="1:7" ht="28.2" x14ac:dyDescent="0.3">
      <c r="A63" s="67" t="s">
        <v>120</v>
      </c>
      <c r="B63" s="42" t="s">
        <v>121</v>
      </c>
      <c r="C63" s="43">
        <v>0.05</v>
      </c>
      <c r="D63" s="43"/>
      <c r="E63" s="43"/>
      <c r="F63" s="44">
        <f t="shared" si="0"/>
        <v>0.05</v>
      </c>
      <c r="G63" s="26">
        <v>0.1</v>
      </c>
    </row>
    <row r="64" spans="1:7" ht="28.2" x14ac:dyDescent="0.3">
      <c r="A64" s="64" t="s">
        <v>122</v>
      </c>
      <c r="B64" s="50" t="s">
        <v>123</v>
      </c>
      <c r="C64" s="43">
        <v>0.05</v>
      </c>
      <c r="D64" s="43"/>
      <c r="E64" s="43"/>
      <c r="F64" s="44">
        <f t="shared" si="0"/>
        <v>0.05</v>
      </c>
      <c r="G64" s="26">
        <v>0.1</v>
      </c>
    </row>
    <row r="65" spans="1:7" ht="28.2" x14ac:dyDescent="0.3">
      <c r="A65" s="64" t="s">
        <v>124</v>
      </c>
      <c r="B65" s="50" t="s">
        <v>125</v>
      </c>
      <c r="C65" s="43">
        <v>0.05</v>
      </c>
      <c r="D65" s="43"/>
      <c r="E65" s="43"/>
      <c r="F65" s="44">
        <f t="shared" si="0"/>
        <v>0.05</v>
      </c>
      <c r="G65" s="26">
        <v>0</v>
      </c>
    </row>
    <row r="66" spans="1:7" ht="28.2" x14ac:dyDescent="0.3">
      <c r="A66" s="64" t="s">
        <v>126</v>
      </c>
      <c r="B66" s="50" t="s">
        <v>127</v>
      </c>
      <c r="C66" s="43">
        <v>0.05</v>
      </c>
      <c r="D66" s="43"/>
      <c r="E66" s="43"/>
      <c r="F66" s="44">
        <f t="shared" si="0"/>
        <v>0.05</v>
      </c>
      <c r="G66" s="26">
        <v>0.1</v>
      </c>
    </row>
    <row r="67" spans="1:7" ht="28.2" x14ac:dyDescent="0.3">
      <c r="A67" s="64" t="s">
        <v>128</v>
      </c>
      <c r="B67" s="50" t="s">
        <v>129</v>
      </c>
      <c r="C67" s="43">
        <v>0.05</v>
      </c>
      <c r="D67" s="43"/>
      <c r="E67" s="43"/>
      <c r="F67" s="44">
        <f t="shared" si="0"/>
        <v>0.05</v>
      </c>
      <c r="G67" s="26">
        <v>0.1</v>
      </c>
    </row>
    <row r="68" spans="1:7" ht="28.2" x14ac:dyDescent="0.3">
      <c r="A68" s="64" t="s">
        <v>130</v>
      </c>
      <c r="B68" s="50" t="s">
        <v>131</v>
      </c>
      <c r="C68" s="43">
        <v>0.05</v>
      </c>
      <c r="D68" s="43"/>
      <c r="E68" s="43"/>
      <c r="F68" s="44">
        <f t="shared" si="0"/>
        <v>0.05</v>
      </c>
      <c r="G68" s="26">
        <v>0.1</v>
      </c>
    </row>
    <row r="69" spans="1:7" ht="28.2" x14ac:dyDescent="0.3">
      <c r="A69" s="64" t="s">
        <v>132</v>
      </c>
      <c r="B69" s="50" t="s">
        <v>133</v>
      </c>
      <c r="C69" s="43">
        <v>0.05</v>
      </c>
      <c r="D69" s="43"/>
      <c r="E69" s="43"/>
      <c r="F69" s="44">
        <f t="shared" si="0"/>
        <v>0.05</v>
      </c>
      <c r="G69" s="26">
        <v>0.1</v>
      </c>
    </row>
    <row r="70" spans="1:7" ht="28.2" x14ac:dyDescent="0.3">
      <c r="A70" s="64" t="s">
        <v>134</v>
      </c>
      <c r="B70" s="50" t="s">
        <v>135</v>
      </c>
      <c r="C70" s="43">
        <v>0.05</v>
      </c>
      <c r="D70" s="43"/>
      <c r="E70" s="43"/>
      <c r="F70" s="44">
        <f t="shared" si="0"/>
        <v>0.05</v>
      </c>
      <c r="G70" s="26">
        <v>0.1</v>
      </c>
    </row>
    <row r="71" spans="1:7" ht="28.2" x14ac:dyDescent="0.3">
      <c r="A71" s="64" t="s">
        <v>136</v>
      </c>
      <c r="B71" s="50" t="s">
        <v>137</v>
      </c>
      <c r="C71" s="43">
        <v>0.05</v>
      </c>
      <c r="D71" s="43"/>
      <c r="E71" s="43"/>
      <c r="F71" s="44">
        <f t="shared" si="0"/>
        <v>0.05</v>
      </c>
      <c r="G71" s="26">
        <v>0.1</v>
      </c>
    </row>
    <row r="72" spans="1:7" ht="28.2" x14ac:dyDescent="0.3">
      <c r="A72" s="69" t="s">
        <v>138</v>
      </c>
      <c r="B72" s="70" t="s">
        <v>139</v>
      </c>
      <c r="C72" s="43">
        <v>0.05</v>
      </c>
      <c r="D72" s="43"/>
      <c r="E72" s="43"/>
      <c r="F72" s="44">
        <f t="shared" si="0"/>
        <v>0.05</v>
      </c>
      <c r="G72" s="26">
        <v>0.1</v>
      </c>
    </row>
    <row r="73" spans="1:7" ht="28.2" x14ac:dyDescent="0.3">
      <c r="A73" s="65" t="s">
        <v>140</v>
      </c>
      <c r="B73" s="66" t="s">
        <v>141</v>
      </c>
      <c r="C73" s="71"/>
      <c r="D73" s="71"/>
      <c r="E73" s="43"/>
      <c r="F73" s="44">
        <f t="shared" ref="F73:F108" si="1">+C73+D73+E73</f>
        <v>0</v>
      </c>
      <c r="G73" s="26">
        <v>0</v>
      </c>
    </row>
    <row r="74" spans="1:7" x14ac:dyDescent="0.3">
      <c r="A74" s="47"/>
      <c r="B74" s="48" t="s">
        <v>142</v>
      </c>
      <c r="C74" s="72"/>
      <c r="D74" s="72"/>
      <c r="E74" s="72"/>
      <c r="F74" s="44">
        <f t="shared" si="1"/>
        <v>0</v>
      </c>
    </row>
    <row r="75" spans="1:7" x14ac:dyDescent="0.3">
      <c r="A75" s="67" t="s">
        <v>143</v>
      </c>
      <c r="B75" s="42" t="s">
        <v>144</v>
      </c>
      <c r="C75" s="73">
        <v>0.2</v>
      </c>
      <c r="D75" s="43"/>
      <c r="E75" s="43"/>
      <c r="F75" s="44">
        <f t="shared" si="1"/>
        <v>0.2</v>
      </c>
      <c r="G75" s="26">
        <v>0</v>
      </c>
    </row>
    <row r="76" spans="1:7" x14ac:dyDescent="0.3">
      <c r="A76" s="64" t="s">
        <v>145</v>
      </c>
      <c r="B76" s="74" t="s">
        <v>146</v>
      </c>
      <c r="C76" s="73">
        <v>0.2</v>
      </c>
      <c r="D76" s="43"/>
      <c r="E76" s="43"/>
      <c r="F76" s="44">
        <f t="shared" si="1"/>
        <v>0.2</v>
      </c>
      <c r="G76" s="26">
        <v>0</v>
      </c>
    </row>
    <row r="77" spans="1:7" ht="28.2" x14ac:dyDescent="0.3">
      <c r="A77" s="64" t="s">
        <v>147</v>
      </c>
      <c r="B77" s="50" t="s">
        <v>148</v>
      </c>
      <c r="C77" s="73">
        <v>0.2</v>
      </c>
      <c r="D77" s="43"/>
      <c r="E77" s="43"/>
      <c r="F77" s="44">
        <f t="shared" si="1"/>
        <v>0.2</v>
      </c>
      <c r="G77" s="26">
        <v>0</v>
      </c>
    </row>
    <row r="78" spans="1:7" x14ac:dyDescent="0.3">
      <c r="A78" s="64" t="s">
        <v>149</v>
      </c>
      <c r="B78" s="50" t="s">
        <v>150</v>
      </c>
      <c r="C78" s="73">
        <v>0.2</v>
      </c>
      <c r="D78" s="43"/>
      <c r="E78" s="43"/>
      <c r="F78" s="44">
        <f t="shared" si="1"/>
        <v>0.2</v>
      </c>
      <c r="G78" s="26">
        <v>0</v>
      </c>
    </row>
    <row r="79" spans="1:7" ht="28.2" x14ac:dyDescent="0.3">
      <c r="A79" s="64" t="s">
        <v>151</v>
      </c>
      <c r="B79" s="50" t="s">
        <v>152</v>
      </c>
      <c r="C79" s="73">
        <v>0.2</v>
      </c>
      <c r="D79" s="43"/>
      <c r="E79" s="43"/>
      <c r="F79" s="44">
        <f t="shared" si="1"/>
        <v>0.2</v>
      </c>
      <c r="G79" s="26">
        <v>0</v>
      </c>
    </row>
    <row r="80" spans="1:7" x14ac:dyDescent="0.3">
      <c r="A80" s="64" t="s">
        <v>153</v>
      </c>
      <c r="B80" s="50" t="s">
        <v>154</v>
      </c>
      <c r="C80" s="73">
        <v>0.2</v>
      </c>
      <c r="D80" s="43"/>
      <c r="E80" s="43"/>
      <c r="F80" s="44">
        <f t="shared" si="1"/>
        <v>0.2</v>
      </c>
      <c r="G80" s="26">
        <v>0</v>
      </c>
    </row>
    <row r="81" spans="1:7" ht="28.2" x14ac:dyDescent="0.3">
      <c r="A81" s="64" t="s">
        <v>155</v>
      </c>
      <c r="B81" s="50" t="s">
        <v>156</v>
      </c>
      <c r="C81" s="73">
        <v>0.2</v>
      </c>
      <c r="D81" s="43"/>
      <c r="E81" s="43"/>
      <c r="F81" s="44">
        <f t="shared" si="1"/>
        <v>0.2</v>
      </c>
      <c r="G81" s="26">
        <v>0</v>
      </c>
    </row>
    <row r="82" spans="1:7" x14ac:dyDescent="0.3">
      <c r="A82" s="64" t="s">
        <v>157</v>
      </c>
      <c r="B82" s="50" t="s">
        <v>158</v>
      </c>
      <c r="C82" s="73">
        <v>0.2</v>
      </c>
      <c r="D82" s="43"/>
      <c r="E82" s="43"/>
      <c r="F82" s="44">
        <f t="shared" si="1"/>
        <v>0.2</v>
      </c>
      <c r="G82" s="26">
        <v>0</v>
      </c>
    </row>
    <row r="83" spans="1:7" ht="28.2" x14ac:dyDescent="0.3">
      <c r="A83" s="64" t="s">
        <v>159</v>
      </c>
      <c r="B83" s="50" t="s">
        <v>160</v>
      </c>
      <c r="C83" s="73">
        <v>0.2</v>
      </c>
      <c r="D83" s="43"/>
      <c r="E83" s="43"/>
      <c r="F83" s="44">
        <f t="shared" si="1"/>
        <v>0.2</v>
      </c>
      <c r="G83" s="26">
        <v>0</v>
      </c>
    </row>
    <row r="84" spans="1:7" x14ac:dyDescent="0.3">
      <c r="A84" s="64" t="s">
        <v>161</v>
      </c>
      <c r="B84" s="50" t="s">
        <v>162</v>
      </c>
      <c r="C84" s="73">
        <v>0.2</v>
      </c>
      <c r="D84" s="43"/>
      <c r="E84" s="43"/>
      <c r="F84" s="44">
        <f t="shared" si="1"/>
        <v>0.2</v>
      </c>
      <c r="G84" s="26">
        <v>0</v>
      </c>
    </row>
    <row r="85" spans="1:7" x14ac:dyDescent="0.3">
      <c r="A85" s="49" t="s">
        <v>163</v>
      </c>
      <c r="B85" s="50" t="s">
        <v>164</v>
      </c>
      <c r="C85" s="76">
        <v>0.2</v>
      </c>
      <c r="D85" s="43"/>
      <c r="E85" s="43"/>
      <c r="F85" s="44">
        <f t="shared" si="1"/>
        <v>0.2</v>
      </c>
      <c r="G85" s="26">
        <v>0</v>
      </c>
    </row>
    <row r="86" spans="1:7" x14ac:dyDescent="0.3">
      <c r="A86" s="77" t="s">
        <v>165</v>
      </c>
      <c r="B86" s="66" t="s">
        <v>166</v>
      </c>
      <c r="C86" s="43"/>
      <c r="D86" s="43"/>
      <c r="E86" s="43"/>
      <c r="F86" s="44">
        <f t="shared" si="1"/>
        <v>0</v>
      </c>
      <c r="G86" s="26">
        <v>0</v>
      </c>
    </row>
    <row r="87" spans="1:7" x14ac:dyDescent="0.3">
      <c r="A87" s="47"/>
      <c r="B87" s="48" t="s">
        <v>167</v>
      </c>
      <c r="C87" s="72"/>
      <c r="D87" s="72"/>
      <c r="E87" s="72"/>
      <c r="F87" s="44">
        <f t="shared" si="1"/>
        <v>0</v>
      </c>
    </row>
    <row r="88" spans="1:7" x14ac:dyDescent="0.3">
      <c r="A88" s="67" t="s">
        <v>168</v>
      </c>
      <c r="B88" s="42" t="s">
        <v>169</v>
      </c>
      <c r="C88" s="73">
        <v>0.2</v>
      </c>
      <c r="D88" s="43"/>
      <c r="E88" s="43"/>
      <c r="F88" s="44">
        <f t="shared" si="1"/>
        <v>0.2</v>
      </c>
      <c r="G88" s="26">
        <v>0</v>
      </c>
    </row>
    <row r="89" spans="1:7" x14ac:dyDescent="0.3">
      <c r="A89" s="64" t="s">
        <v>170</v>
      </c>
      <c r="B89" s="50" t="s">
        <v>171</v>
      </c>
      <c r="C89" s="73">
        <v>0.2</v>
      </c>
      <c r="D89" s="43"/>
      <c r="E89" s="43"/>
      <c r="F89" s="44">
        <f t="shared" si="1"/>
        <v>0.2</v>
      </c>
      <c r="G89" s="26">
        <v>0</v>
      </c>
    </row>
    <row r="90" spans="1:7" x14ac:dyDescent="0.3">
      <c r="A90" s="64" t="s">
        <v>172</v>
      </c>
      <c r="B90" s="50" t="s">
        <v>173</v>
      </c>
      <c r="C90" s="73">
        <v>0.2</v>
      </c>
      <c r="D90" s="43"/>
      <c r="E90" s="43"/>
      <c r="F90" s="44">
        <f t="shared" si="1"/>
        <v>0.2</v>
      </c>
      <c r="G90" s="26">
        <v>0</v>
      </c>
    </row>
    <row r="91" spans="1:7" x14ac:dyDescent="0.3">
      <c r="A91" s="68" t="s">
        <v>174</v>
      </c>
      <c r="B91" s="56" t="s">
        <v>175</v>
      </c>
      <c r="C91" s="73">
        <v>0.2</v>
      </c>
      <c r="D91" s="43"/>
      <c r="E91" s="43"/>
      <c r="F91" s="44">
        <f t="shared" si="1"/>
        <v>0.2</v>
      </c>
      <c r="G91" s="26">
        <v>0</v>
      </c>
    </row>
    <row r="92" spans="1:7" x14ac:dyDescent="0.3">
      <c r="A92" s="47"/>
      <c r="B92" s="48" t="s">
        <v>176</v>
      </c>
      <c r="C92" s="72"/>
      <c r="D92" s="72"/>
      <c r="E92" s="72"/>
      <c r="F92" s="44">
        <f t="shared" si="1"/>
        <v>0</v>
      </c>
    </row>
    <row r="93" spans="1:7" ht="28.2" x14ac:dyDescent="0.3">
      <c r="A93" s="67" t="s">
        <v>177</v>
      </c>
      <c r="B93" s="42" t="s">
        <v>178</v>
      </c>
      <c r="C93" s="73">
        <v>0.2</v>
      </c>
      <c r="D93" s="43"/>
      <c r="E93" s="43"/>
      <c r="F93" s="44">
        <f t="shared" si="1"/>
        <v>0.2</v>
      </c>
      <c r="G93" s="26">
        <v>0</v>
      </c>
    </row>
    <row r="94" spans="1:7" ht="28.2" x14ac:dyDescent="0.3">
      <c r="A94" s="64" t="s">
        <v>179</v>
      </c>
      <c r="B94" s="50" t="s">
        <v>180</v>
      </c>
      <c r="C94" s="73">
        <v>0.2</v>
      </c>
      <c r="D94" s="43"/>
      <c r="E94" s="43"/>
      <c r="F94" s="44">
        <f t="shared" si="1"/>
        <v>0.2</v>
      </c>
      <c r="G94" s="26">
        <v>0</v>
      </c>
    </row>
    <row r="95" spans="1:7" x14ac:dyDescent="0.3">
      <c r="A95" s="64" t="s">
        <v>181</v>
      </c>
      <c r="B95" s="50" t="s">
        <v>182</v>
      </c>
      <c r="C95" s="73">
        <v>0.2</v>
      </c>
      <c r="D95" s="43"/>
      <c r="E95" s="43"/>
      <c r="F95" s="44">
        <f t="shared" si="1"/>
        <v>0.2</v>
      </c>
      <c r="G95" s="26">
        <v>0</v>
      </c>
    </row>
    <row r="96" spans="1:7" x14ac:dyDescent="0.3">
      <c r="A96" s="68" t="s">
        <v>183</v>
      </c>
      <c r="B96" s="56" t="s">
        <v>184</v>
      </c>
      <c r="C96" s="73">
        <v>0.2</v>
      </c>
      <c r="D96" s="43"/>
      <c r="E96" s="43"/>
      <c r="F96" s="44">
        <f t="shared" si="1"/>
        <v>0.2</v>
      </c>
      <c r="G96" s="26">
        <v>0</v>
      </c>
    </row>
    <row r="97" spans="1:7" x14ac:dyDescent="0.3">
      <c r="A97" s="78" t="s">
        <v>185</v>
      </c>
      <c r="B97" s="79" t="s">
        <v>186</v>
      </c>
      <c r="C97" s="73">
        <v>0.2</v>
      </c>
      <c r="D97" s="43"/>
      <c r="E97" s="43"/>
      <c r="F97" s="44">
        <f t="shared" si="1"/>
        <v>0.2</v>
      </c>
      <c r="G97" s="26">
        <v>0</v>
      </c>
    </row>
    <row r="98" spans="1:7" x14ac:dyDescent="0.3">
      <c r="A98" s="47"/>
      <c r="B98" s="48" t="s">
        <v>187</v>
      </c>
      <c r="C98" s="72"/>
      <c r="D98" s="72"/>
      <c r="E98" s="72"/>
      <c r="F98" s="44">
        <f t="shared" si="1"/>
        <v>0</v>
      </c>
    </row>
    <row r="99" spans="1:7" ht="28.2" x14ac:dyDescent="0.3">
      <c r="A99" s="67" t="s">
        <v>188</v>
      </c>
      <c r="B99" s="42" t="s">
        <v>189</v>
      </c>
      <c r="C99" s="73">
        <v>0.05</v>
      </c>
      <c r="D99" s="43"/>
      <c r="E99" s="43"/>
      <c r="F99" s="44">
        <f t="shared" si="1"/>
        <v>0.05</v>
      </c>
      <c r="G99" s="26">
        <v>0.1</v>
      </c>
    </row>
    <row r="100" spans="1:7" ht="28.2" x14ac:dyDescent="0.3">
      <c r="A100" s="64" t="s">
        <v>190</v>
      </c>
      <c r="B100" s="50" t="s">
        <v>191</v>
      </c>
      <c r="C100" s="73">
        <v>0.05</v>
      </c>
      <c r="D100" s="43"/>
      <c r="E100" s="43"/>
      <c r="F100" s="44">
        <f t="shared" si="1"/>
        <v>0.05</v>
      </c>
      <c r="G100" s="26">
        <v>0.1</v>
      </c>
    </row>
    <row r="101" spans="1:7" ht="28.2" x14ac:dyDescent="0.3">
      <c r="A101" s="64" t="s">
        <v>192</v>
      </c>
      <c r="B101" s="80" t="s">
        <v>193</v>
      </c>
      <c r="C101" s="73">
        <v>0.05</v>
      </c>
      <c r="D101" s="43"/>
      <c r="E101" s="43"/>
      <c r="F101" s="44">
        <f t="shared" si="1"/>
        <v>0.05</v>
      </c>
      <c r="G101" s="26">
        <v>0.1</v>
      </c>
    </row>
    <row r="102" spans="1:7" ht="28.2" x14ac:dyDescent="0.3">
      <c r="A102" s="64" t="s">
        <v>194</v>
      </c>
      <c r="B102" s="80" t="s">
        <v>195</v>
      </c>
      <c r="C102" s="73">
        <v>0.1</v>
      </c>
      <c r="D102" s="43"/>
      <c r="E102" s="75"/>
      <c r="F102" s="44">
        <f t="shared" si="1"/>
        <v>0.1</v>
      </c>
      <c r="G102" s="26">
        <v>0.1</v>
      </c>
    </row>
    <row r="103" spans="1:7" ht="28.2" x14ac:dyDescent="0.3">
      <c r="A103" s="68" t="s">
        <v>196</v>
      </c>
      <c r="B103" s="56" t="s">
        <v>197</v>
      </c>
      <c r="C103" s="73">
        <v>0.2</v>
      </c>
      <c r="D103" s="43"/>
      <c r="E103" s="43"/>
      <c r="F103" s="44">
        <f t="shared" si="1"/>
        <v>0.2</v>
      </c>
      <c r="G103" s="26">
        <v>0</v>
      </c>
    </row>
    <row r="104" spans="1:7" x14ac:dyDescent="0.3">
      <c r="A104" s="47"/>
      <c r="B104" s="48" t="s">
        <v>198</v>
      </c>
      <c r="C104" s="72"/>
      <c r="D104" s="72"/>
      <c r="E104" s="72"/>
      <c r="F104" s="44">
        <f t="shared" si="1"/>
        <v>0</v>
      </c>
    </row>
    <row r="105" spans="1:7" ht="28.2" x14ac:dyDescent="0.3">
      <c r="A105" s="67" t="s">
        <v>199</v>
      </c>
      <c r="B105" s="42" t="s">
        <v>200</v>
      </c>
      <c r="C105" s="73">
        <v>0.2</v>
      </c>
      <c r="D105" s="43"/>
      <c r="E105" s="43"/>
      <c r="F105" s="44">
        <f t="shared" si="1"/>
        <v>0.2</v>
      </c>
      <c r="G105" s="26">
        <v>0.1</v>
      </c>
    </row>
    <row r="106" spans="1:7" ht="28.2" x14ac:dyDescent="0.3">
      <c r="A106" s="64" t="s">
        <v>201</v>
      </c>
      <c r="B106" s="50" t="s">
        <v>202</v>
      </c>
      <c r="C106" s="73">
        <v>0.1</v>
      </c>
      <c r="D106" s="43"/>
      <c r="E106" s="43"/>
      <c r="F106" s="44">
        <f t="shared" si="1"/>
        <v>0.1</v>
      </c>
      <c r="G106" s="26">
        <v>0.1</v>
      </c>
    </row>
    <row r="107" spans="1:7" ht="28.2" x14ac:dyDescent="0.3">
      <c r="A107" s="64" t="s">
        <v>203</v>
      </c>
      <c r="B107" s="50" t="s">
        <v>204</v>
      </c>
      <c r="C107" s="73">
        <v>0.2</v>
      </c>
      <c r="D107" s="43"/>
      <c r="E107" s="43"/>
      <c r="F107" s="44">
        <f t="shared" si="1"/>
        <v>0.2</v>
      </c>
      <c r="G107" s="26">
        <v>0</v>
      </c>
    </row>
    <row r="108" spans="1:7" ht="28.2" x14ac:dyDescent="0.3">
      <c r="A108" s="81" t="s">
        <v>205</v>
      </c>
      <c r="B108" s="46" t="s">
        <v>206</v>
      </c>
      <c r="C108" s="83">
        <v>0.1</v>
      </c>
      <c r="D108" s="82"/>
      <c r="E108" s="82"/>
      <c r="F108" s="44">
        <f t="shared" si="1"/>
        <v>0.1</v>
      </c>
      <c r="G108" s="26">
        <v>0.1</v>
      </c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0F86-961F-4B14-B4C1-91431719EE1E}">
  <dimension ref="A1:N33"/>
  <sheetViews>
    <sheetView topLeftCell="A4" zoomScaleNormal="100" workbookViewId="0">
      <selection activeCell="A4" sqref="A1:XFD1048576"/>
    </sheetView>
  </sheetViews>
  <sheetFormatPr defaultColWidth="9.21875" defaultRowHeight="13.8" x14ac:dyDescent="0.25"/>
  <cols>
    <col min="1" max="1" width="12.44140625" style="2" customWidth="1"/>
    <col min="2" max="2" width="30.77734375" style="2" customWidth="1"/>
    <col min="3" max="3" width="32.5546875" style="2" customWidth="1"/>
    <col min="4" max="5" width="13.77734375" style="2" customWidth="1"/>
    <col min="6" max="6" width="9.21875" style="3" customWidth="1"/>
    <col min="7" max="7" width="7.77734375" style="2" customWidth="1"/>
    <col min="8" max="8" width="15.77734375" style="2" customWidth="1"/>
    <col min="9" max="9" width="7.21875" style="2" hidden="1" customWidth="1"/>
    <col min="10" max="10" width="12.21875" style="2" hidden="1" customWidth="1"/>
    <col min="11" max="11" width="10.44140625" style="2" customWidth="1"/>
    <col min="12" max="12" width="16.44140625" style="2" customWidth="1"/>
    <col min="13" max="13" width="23.77734375" style="2" customWidth="1"/>
    <col min="14" max="14" width="18.77734375" style="2" customWidth="1"/>
    <col min="15" max="16384" width="9.21875" style="2"/>
  </cols>
  <sheetData>
    <row r="1" spans="1:14" x14ac:dyDescent="0.25">
      <c r="A1" s="1"/>
      <c r="M1" s="4" t="s">
        <v>208</v>
      </c>
    </row>
    <row r="2" spans="1:14" x14ac:dyDescent="0.25">
      <c r="A2" s="5" t="s">
        <v>0</v>
      </c>
      <c r="D2" s="4"/>
      <c r="E2" s="4"/>
      <c r="F2" s="6"/>
    </row>
    <row r="3" spans="1:14" s="7" customFormat="1" x14ac:dyDescent="0.25">
      <c r="A3" s="5" t="s">
        <v>209</v>
      </c>
      <c r="F3" s="8"/>
    </row>
    <row r="4" spans="1:14" ht="20.100000000000001" customHeight="1" x14ac:dyDescent="0.25">
      <c r="A4" s="127" t="s">
        <v>207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</row>
    <row r="5" spans="1:14" ht="20.100000000000001" customHeight="1" x14ac:dyDescent="0.25">
      <c r="A5" s="127" t="s">
        <v>1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</row>
    <row r="6" spans="1:14" ht="20.100000000000001" customHeight="1" x14ac:dyDescent="0.25">
      <c r="A6" s="128" t="s">
        <v>233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</row>
    <row r="7" spans="1:14" ht="20.100000000000001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</row>
    <row r="8" spans="1:14" ht="20.100000000000001" customHeight="1" x14ac:dyDescent="0.25">
      <c r="A8" s="4" t="s">
        <v>225</v>
      </c>
      <c r="B8" s="4" t="s">
        <v>226</v>
      </c>
      <c r="C8" s="4"/>
      <c r="D8" s="129" t="s">
        <v>218</v>
      </c>
      <c r="E8" s="129"/>
      <c r="F8" s="4"/>
      <c r="I8" s="9"/>
      <c r="J8" s="4"/>
      <c r="K8" s="94"/>
      <c r="L8" s="94"/>
    </row>
    <row r="9" spans="1:14" ht="20.100000000000001" customHeight="1" x14ac:dyDescent="0.25">
      <c r="A9" s="4" t="s">
        <v>217</v>
      </c>
      <c r="B9" s="4"/>
      <c r="C9" s="4"/>
      <c r="D9" s="129" t="s">
        <v>2</v>
      </c>
      <c r="E9" s="129"/>
      <c r="F9" s="4"/>
      <c r="I9" s="9"/>
    </row>
    <row r="10" spans="1:14" ht="20.100000000000001" customHeight="1" x14ac:dyDescent="0.25">
      <c r="A10" s="4" t="s">
        <v>215</v>
      </c>
      <c r="B10" s="4"/>
      <c r="C10" s="4"/>
      <c r="D10" s="2" t="s">
        <v>216</v>
      </c>
      <c r="E10" s="3"/>
      <c r="G10" s="93"/>
      <c r="H10" s="93"/>
      <c r="I10" s="9"/>
    </row>
    <row r="11" spans="1:14" ht="20.100000000000001" customHeight="1" x14ac:dyDescent="0.25">
      <c r="A11" s="4"/>
      <c r="B11" s="4"/>
      <c r="C11" s="4"/>
      <c r="G11" s="10"/>
      <c r="H11" s="10"/>
      <c r="I11" s="9"/>
    </row>
    <row r="12" spans="1:14" ht="20.100000000000001" customHeight="1" x14ac:dyDescent="0.25">
      <c r="A12" s="126" t="s">
        <v>3</v>
      </c>
      <c r="B12" s="126" t="s">
        <v>4</v>
      </c>
      <c r="C12" s="126" t="s">
        <v>5</v>
      </c>
      <c r="D12" s="126" t="s">
        <v>212</v>
      </c>
      <c r="E12" s="130" t="s">
        <v>213</v>
      </c>
      <c r="F12" s="132" t="s">
        <v>6</v>
      </c>
      <c r="G12" s="126" t="s">
        <v>7</v>
      </c>
      <c r="H12" s="126"/>
      <c r="I12" s="126" t="s">
        <v>8</v>
      </c>
      <c r="J12" s="126"/>
      <c r="K12" s="130" t="s">
        <v>210</v>
      </c>
      <c r="L12" s="130" t="s">
        <v>211</v>
      </c>
      <c r="M12" s="126" t="s">
        <v>9</v>
      </c>
    </row>
    <row r="13" spans="1:14" s="7" customFormat="1" ht="40.5" customHeight="1" x14ac:dyDescent="0.25">
      <c r="A13" s="126"/>
      <c r="B13" s="126"/>
      <c r="C13" s="126"/>
      <c r="D13" s="126"/>
      <c r="E13" s="131"/>
      <c r="F13" s="133"/>
      <c r="G13" s="91" t="s">
        <v>10</v>
      </c>
      <c r="H13" s="91" t="s">
        <v>11</v>
      </c>
      <c r="I13" s="91" t="s">
        <v>10</v>
      </c>
      <c r="J13" s="91" t="s">
        <v>11</v>
      </c>
      <c r="K13" s="131"/>
      <c r="L13" s="131"/>
      <c r="M13" s="126"/>
    </row>
    <row r="14" spans="1:14" ht="20.100000000000001" customHeight="1" x14ac:dyDescent="0.3">
      <c r="A14" s="11">
        <v>1</v>
      </c>
      <c r="B14" s="97" t="s">
        <v>232</v>
      </c>
      <c r="C14" s="97" t="s">
        <v>219</v>
      </c>
      <c r="D14" s="96">
        <v>120000</v>
      </c>
      <c r="E14" s="13">
        <f>VLOOKUP(F14,DMHH!$A$6:$G$108,7,0)*D14</f>
        <v>12000</v>
      </c>
      <c r="F14" s="87" t="s">
        <v>199</v>
      </c>
      <c r="G14" s="14"/>
      <c r="H14" s="13">
        <f>ROUND($D14*G14,0)</f>
        <v>0</v>
      </c>
      <c r="I14" s="15">
        <f>IFERROR(VLOOKUP(F14,DMHH!$A:$F,4,0),0)</f>
        <v>0</v>
      </c>
      <c r="J14" s="13">
        <f>ROUND($D14*I14,0)</f>
        <v>0</v>
      </c>
      <c r="K14" s="13">
        <f>ROUND(H14*0.05,0)</f>
        <v>0</v>
      </c>
      <c r="L14" s="13">
        <f>D14+E14-H14+K14</f>
        <v>132000</v>
      </c>
      <c r="M14" s="13"/>
    </row>
    <row r="15" spans="1:14" ht="20.100000000000001" customHeight="1" x14ac:dyDescent="0.3">
      <c r="A15" s="11">
        <v>2</v>
      </c>
      <c r="B15" s="97" t="s">
        <v>232</v>
      </c>
      <c r="C15" s="98" t="s">
        <v>219</v>
      </c>
      <c r="D15" s="13">
        <v>40000</v>
      </c>
      <c r="E15" s="13">
        <f>VLOOKUP(F15,DMHH!$A$6:$G$108,7,0)*D15</f>
        <v>0</v>
      </c>
      <c r="F15" s="87" t="s">
        <v>203</v>
      </c>
      <c r="G15" s="14"/>
      <c r="H15" s="13">
        <f t="shared" ref="H15:H22" si="0">ROUND($D15*G15,0)</f>
        <v>0</v>
      </c>
      <c r="I15" s="15">
        <f>IFERROR(VLOOKUP(F15,DMHH!$A:$F,4,0),0)</f>
        <v>0</v>
      </c>
      <c r="J15" s="13">
        <f t="shared" ref="J15:J22" si="1">ROUND($D15*I15,0)</f>
        <v>0</v>
      </c>
      <c r="K15" s="13">
        <f t="shared" ref="K15:K22" si="2">ROUND(H15*0.05,0)</f>
        <v>0</v>
      </c>
      <c r="L15" s="13">
        <f t="shared" ref="L15:L22" si="3">D15+E15-H15+K15</f>
        <v>40000</v>
      </c>
      <c r="M15" s="16"/>
      <c r="N15" s="2">
        <v>141600</v>
      </c>
    </row>
    <row r="16" spans="1:14" ht="20.100000000000001" customHeight="1" x14ac:dyDescent="0.25">
      <c r="A16" s="11">
        <v>3</v>
      </c>
      <c r="B16" s="12" t="s">
        <v>220</v>
      </c>
      <c r="C16" s="12" t="s">
        <v>227</v>
      </c>
      <c r="D16" s="13">
        <v>437000</v>
      </c>
      <c r="E16" s="13">
        <f>VLOOKUP(F16,DMHH!$A$6:$G$108,7,0)*D16</f>
        <v>43700</v>
      </c>
      <c r="F16" s="95" t="s">
        <v>188</v>
      </c>
      <c r="G16" s="14">
        <f>IFERROR(VLOOKUP(F16,DMHH!$A:$F,3,0),0)</f>
        <v>0.05</v>
      </c>
      <c r="H16" s="13">
        <f t="shared" si="0"/>
        <v>21850</v>
      </c>
      <c r="I16" s="15">
        <f>IFERROR(VLOOKUP(F16,DMHH!$A:$F,4,0),0)</f>
        <v>0</v>
      </c>
      <c r="J16" s="13">
        <f t="shared" si="1"/>
        <v>0</v>
      </c>
      <c r="K16" s="13">
        <f t="shared" si="2"/>
        <v>1093</v>
      </c>
      <c r="L16" s="13">
        <f t="shared" si="3"/>
        <v>459943</v>
      </c>
      <c r="M16" s="16"/>
      <c r="N16" s="2">
        <v>172000</v>
      </c>
    </row>
    <row r="17" spans="1:14" ht="20.100000000000001" customHeight="1" x14ac:dyDescent="0.3">
      <c r="A17" s="11">
        <v>4</v>
      </c>
      <c r="B17" s="12" t="s">
        <v>220</v>
      </c>
      <c r="C17" s="12" t="s">
        <v>227</v>
      </c>
      <c r="D17" s="13">
        <v>75000</v>
      </c>
      <c r="E17" s="13">
        <f>VLOOKUP(F17,DMHH!$A$6:$G$108,7,0)*D17</f>
        <v>0</v>
      </c>
      <c r="F17" s="87" t="s">
        <v>196</v>
      </c>
      <c r="G17" s="14">
        <f>IFERROR(VLOOKUP(F17,DMHH!$A:$F,3,0),0)</f>
        <v>0.2</v>
      </c>
      <c r="H17" s="13">
        <f t="shared" si="0"/>
        <v>15000</v>
      </c>
      <c r="I17" s="15">
        <f>IFERROR(VLOOKUP(F17,DMHH!$A:$F,4,0),0)</f>
        <v>0</v>
      </c>
      <c r="J17" s="13">
        <f t="shared" si="1"/>
        <v>0</v>
      </c>
      <c r="K17" s="13">
        <f t="shared" si="2"/>
        <v>750</v>
      </c>
      <c r="L17" s="13">
        <f t="shared" si="3"/>
        <v>60750</v>
      </c>
      <c r="M17" s="16"/>
      <c r="N17" s="2">
        <f>N16-N15</f>
        <v>30400</v>
      </c>
    </row>
    <row r="18" spans="1:14" ht="20.100000000000001" customHeight="1" x14ac:dyDescent="0.25">
      <c r="A18" s="11">
        <v>5</v>
      </c>
      <c r="B18" s="12" t="s">
        <v>221</v>
      </c>
      <c r="C18" s="12" t="s">
        <v>228</v>
      </c>
      <c r="D18" s="13">
        <v>437000</v>
      </c>
      <c r="E18" s="13">
        <f>VLOOKUP(F18,DMHH!$A$6:$G$108,7,0)*D18</f>
        <v>43700</v>
      </c>
      <c r="F18" s="95" t="s">
        <v>188</v>
      </c>
      <c r="G18" s="14">
        <f>IFERROR(VLOOKUP(F18,DMHH!$A:$F,3,0),0)</f>
        <v>0.05</v>
      </c>
      <c r="H18" s="13">
        <f t="shared" si="0"/>
        <v>21850</v>
      </c>
      <c r="I18" s="15">
        <f>IFERROR(VLOOKUP(F18,DMHH!$A:$F,4,0),0)</f>
        <v>0</v>
      </c>
      <c r="J18" s="13">
        <f t="shared" si="1"/>
        <v>0</v>
      </c>
      <c r="K18" s="13">
        <f t="shared" si="2"/>
        <v>1093</v>
      </c>
      <c r="L18" s="13">
        <f t="shared" si="3"/>
        <v>459943</v>
      </c>
      <c r="M18" s="16"/>
    </row>
    <row r="19" spans="1:14" ht="20.100000000000001" customHeight="1" x14ac:dyDescent="0.3">
      <c r="A19" s="11">
        <v>6</v>
      </c>
      <c r="B19" s="12" t="s">
        <v>221</v>
      </c>
      <c r="C19" s="12" t="s">
        <v>228</v>
      </c>
      <c r="D19" s="13">
        <v>75000</v>
      </c>
      <c r="E19" s="13">
        <f>VLOOKUP(F19,DMHH!$A$6:$G$108,7,0)*D19</f>
        <v>0</v>
      </c>
      <c r="F19" s="87" t="s">
        <v>196</v>
      </c>
      <c r="G19" s="14">
        <f>IFERROR(VLOOKUP(F19,DMHH!$A:$F,3,0),0)</f>
        <v>0.2</v>
      </c>
      <c r="H19" s="13">
        <f t="shared" si="0"/>
        <v>15000</v>
      </c>
      <c r="I19" s="15">
        <f>IFERROR(VLOOKUP(F19,DMHH!$A:$F,4,0),0)</f>
        <v>0</v>
      </c>
      <c r="J19" s="13">
        <f t="shared" si="1"/>
        <v>0</v>
      </c>
      <c r="K19" s="13">
        <f t="shared" si="2"/>
        <v>750</v>
      </c>
      <c r="L19" s="13">
        <f t="shared" si="3"/>
        <v>60750</v>
      </c>
      <c r="M19" s="16"/>
    </row>
    <row r="20" spans="1:14" ht="20.100000000000001" customHeight="1" x14ac:dyDescent="0.25">
      <c r="A20" s="11">
        <v>7</v>
      </c>
      <c r="B20" s="12" t="s">
        <v>222</v>
      </c>
      <c r="C20" s="12" t="s">
        <v>229</v>
      </c>
      <c r="D20" s="13">
        <v>437000</v>
      </c>
      <c r="E20" s="13">
        <f>VLOOKUP(F20,DMHH!$A$6:$G$108,7,0)*D20</f>
        <v>43700</v>
      </c>
      <c r="F20" s="95" t="s">
        <v>188</v>
      </c>
      <c r="G20" s="14">
        <f>IFERROR(VLOOKUP(F20,DMHH!$A:$F,3,0),0)</f>
        <v>0.05</v>
      </c>
      <c r="H20" s="13">
        <f t="shared" si="0"/>
        <v>21850</v>
      </c>
      <c r="I20" s="15">
        <f>IFERROR(VLOOKUP(F20,DMHH!$A:$F,4,0),0)</f>
        <v>0</v>
      </c>
      <c r="J20" s="13">
        <f t="shared" si="1"/>
        <v>0</v>
      </c>
      <c r="K20" s="13">
        <f t="shared" si="2"/>
        <v>1093</v>
      </c>
      <c r="L20" s="13">
        <f t="shared" si="3"/>
        <v>459943</v>
      </c>
      <c r="M20" s="16"/>
    </row>
    <row r="21" spans="1:14" ht="20.100000000000001" customHeight="1" x14ac:dyDescent="0.3">
      <c r="A21" s="11">
        <v>8</v>
      </c>
      <c r="B21" s="12" t="s">
        <v>222</v>
      </c>
      <c r="C21" s="12" t="s">
        <v>229</v>
      </c>
      <c r="D21" s="13">
        <v>75000</v>
      </c>
      <c r="E21" s="13">
        <f>VLOOKUP(F21,DMHH!$A$6:$G$108,7,0)*D21</f>
        <v>0</v>
      </c>
      <c r="F21" s="87" t="s">
        <v>196</v>
      </c>
      <c r="G21" s="14">
        <f>IFERROR(VLOOKUP(F21,DMHH!$A:$F,3,0),0)</f>
        <v>0.2</v>
      </c>
      <c r="H21" s="13">
        <f t="shared" si="0"/>
        <v>15000</v>
      </c>
      <c r="I21" s="15">
        <f>IFERROR(VLOOKUP(F21,DMHH!$A:$F,4,0),0)</f>
        <v>0</v>
      </c>
      <c r="J21" s="13">
        <f t="shared" si="1"/>
        <v>0</v>
      </c>
      <c r="K21" s="13">
        <f t="shared" si="2"/>
        <v>750</v>
      </c>
      <c r="L21" s="13">
        <f t="shared" si="3"/>
        <v>60750</v>
      </c>
      <c r="M21" s="16"/>
    </row>
    <row r="22" spans="1:14" ht="20.100000000000001" customHeight="1" x14ac:dyDescent="0.25">
      <c r="A22" s="11">
        <v>9</v>
      </c>
      <c r="B22" s="12" t="s">
        <v>223</v>
      </c>
      <c r="C22" s="12" t="s">
        <v>230</v>
      </c>
      <c r="D22" s="13">
        <v>437000</v>
      </c>
      <c r="E22" s="13">
        <f>VLOOKUP(F22,DMHH!$A$6:$G$108,7,0)*D22</f>
        <v>43700</v>
      </c>
      <c r="F22" s="95" t="s">
        <v>188</v>
      </c>
      <c r="G22" s="14">
        <f>IFERROR(VLOOKUP(F22,DMHH!$A:$F,3,0),0)</f>
        <v>0.05</v>
      </c>
      <c r="H22" s="13">
        <f t="shared" si="0"/>
        <v>21850</v>
      </c>
      <c r="I22" s="15">
        <f>IFERROR(VLOOKUP(F22,DMHH!$A:$F,4,0),0)</f>
        <v>0</v>
      </c>
      <c r="J22" s="13">
        <f t="shared" si="1"/>
        <v>0</v>
      </c>
      <c r="K22" s="13">
        <f t="shared" si="2"/>
        <v>1093</v>
      </c>
      <c r="L22" s="13">
        <f t="shared" si="3"/>
        <v>459943</v>
      </c>
      <c r="M22" s="16"/>
    </row>
    <row r="23" spans="1:14" ht="20.100000000000001" customHeight="1" x14ac:dyDescent="0.3">
      <c r="A23" s="11">
        <v>10</v>
      </c>
      <c r="B23" s="12" t="s">
        <v>223</v>
      </c>
      <c r="C23" s="12" t="s">
        <v>230</v>
      </c>
      <c r="D23" s="13">
        <v>75000</v>
      </c>
      <c r="E23" s="13">
        <f>VLOOKUP(F23,DMHH!$A$6:$G$108,7,0)*D23</f>
        <v>0</v>
      </c>
      <c r="F23" s="87" t="s">
        <v>196</v>
      </c>
      <c r="G23" s="14">
        <f>IFERROR(VLOOKUP(F23,DMHH!$A:$F,3,0),0)</f>
        <v>0.2</v>
      </c>
      <c r="H23" s="13">
        <f t="shared" ref="H23" si="4">ROUND($D23*G23,0)</f>
        <v>15000</v>
      </c>
      <c r="I23" s="15">
        <f>IFERROR(VLOOKUP(F23,DMHH!$A:$F,4,0),0)</f>
        <v>0</v>
      </c>
      <c r="J23" s="13">
        <f t="shared" ref="J23" si="5">ROUND($D23*I23,0)</f>
        <v>0</v>
      </c>
      <c r="K23" s="13">
        <f t="shared" ref="K23" si="6">ROUND(H23*0.05,0)</f>
        <v>750</v>
      </c>
      <c r="L23" s="13">
        <f t="shared" ref="L23" si="7">D23+E23-H23+K23</f>
        <v>60750</v>
      </c>
      <c r="M23" s="16"/>
    </row>
    <row r="24" spans="1:14" ht="20.100000000000001" customHeight="1" x14ac:dyDescent="0.3">
      <c r="A24" s="11">
        <v>11</v>
      </c>
      <c r="B24" t="s">
        <v>224</v>
      </c>
      <c r="C24" s="12" t="s">
        <v>231</v>
      </c>
      <c r="D24" s="13">
        <v>853000</v>
      </c>
      <c r="E24" s="13">
        <f>VLOOKUP(F24,DMHH!$A$6:$G$108,7,0)*D24</f>
        <v>85300</v>
      </c>
      <c r="F24" s="95" t="s">
        <v>188</v>
      </c>
      <c r="G24" s="14">
        <f>IFERROR(VLOOKUP(F24,DMHH!$A:$F,3,0),0)</f>
        <v>0.05</v>
      </c>
      <c r="H24" s="13">
        <f t="shared" ref="H24:H25" si="8">ROUND($D24*G24,0)</f>
        <v>42650</v>
      </c>
      <c r="I24" s="15">
        <f>IFERROR(VLOOKUP(F24,DMHH!$A:$F,4,0),0)</f>
        <v>0</v>
      </c>
      <c r="J24" s="13">
        <f t="shared" ref="J24:J25" si="9">ROUND($D24*I24,0)</f>
        <v>0</v>
      </c>
      <c r="K24" s="13">
        <f t="shared" ref="K24:K25" si="10">ROUND(H24*0.05,0)</f>
        <v>2133</v>
      </c>
      <c r="L24" s="13">
        <f t="shared" ref="L24:L25" si="11">D24+E24-H24+K24</f>
        <v>897783</v>
      </c>
      <c r="M24" s="16"/>
    </row>
    <row r="25" spans="1:14" ht="20.100000000000001" customHeight="1" x14ac:dyDescent="0.3">
      <c r="A25" s="11">
        <v>12</v>
      </c>
      <c r="B25" t="s">
        <v>224</v>
      </c>
      <c r="C25" s="12" t="s">
        <v>231</v>
      </c>
      <c r="D25" s="13">
        <v>30000</v>
      </c>
      <c r="E25" s="13">
        <f>VLOOKUP(F25,DMHH!$A$6:$G$108,7,0)*D25</f>
        <v>0</v>
      </c>
      <c r="F25" s="87" t="s">
        <v>196</v>
      </c>
      <c r="G25" s="14">
        <f>IFERROR(VLOOKUP(F25,DMHH!$A:$F,3,0),0)</f>
        <v>0.2</v>
      </c>
      <c r="H25" s="13">
        <f t="shared" si="8"/>
        <v>6000</v>
      </c>
      <c r="I25" s="15">
        <f>IFERROR(VLOOKUP(F25,DMHH!$A:$F,4,0),0)</f>
        <v>0</v>
      </c>
      <c r="J25" s="13">
        <f t="shared" si="9"/>
        <v>0</v>
      </c>
      <c r="K25" s="13">
        <f t="shared" si="10"/>
        <v>300</v>
      </c>
      <c r="L25" s="13">
        <f t="shared" si="11"/>
        <v>24300</v>
      </c>
      <c r="M25" s="16"/>
    </row>
    <row r="26" spans="1:14" ht="20.100000000000001" customHeight="1" x14ac:dyDescent="0.25">
      <c r="A26" s="135" t="s">
        <v>12</v>
      </c>
      <c r="B26" s="136"/>
      <c r="C26" s="136"/>
      <c r="D26" s="136"/>
      <c r="E26" s="136"/>
      <c r="F26" s="137"/>
      <c r="G26" s="138">
        <f>SUM(H14:H25)</f>
        <v>196050</v>
      </c>
      <c r="H26" s="137"/>
      <c r="I26" s="139">
        <f>SUM(J14:J25)</f>
        <v>0</v>
      </c>
      <c r="J26" s="140"/>
      <c r="K26" s="89">
        <f>SUM(K14:K25)</f>
        <v>9805</v>
      </c>
      <c r="L26" s="89">
        <f>SUM(L14:L25)</f>
        <v>3176855</v>
      </c>
      <c r="M26" s="16"/>
    </row>
    <row r="27" spans="1:14" ht="20.100000000000001" customHeight="1" x14ac:dyDescent="0.25">
      <c r="A27" s="135" t="s">
        <v>13</v>
      </c>
      <c r="B27" s="136"/>
      <c r="C27" s="136"/>
      <c r="D27" s="136"/>
      <c r="E27" s="136"/>
      <c r="F27" s="137"/>
      <c r="G27" s="14"/>
      <c r="H27" s="85">
        <f>ROUND(G26*5%,0)</f>
        <v>9803</v>
      </c>
      <c r="I27" s="12"/>
      <c r="J27" s="17"/>
      <c r="K27" s="17"/>
      <c r="L27" s="17"/>
      <c r="M27" s="16"/>
    </row>
    <row r="28" spans="1:14" s="7" customFormat="1" ht="20.100000000000001" customHeight="1" x14ac:dyDescent="0.25">
      <c r="A28" s="135" t="s">
        <v>14</v>
      </c>
      <c r="B28" s="136"/>
      <c r="C28" s="136"/>
      <c r="D28" s="136"/>
      <c r="E28" s="136"/>
      <c r="F28" s="137"/>
      <c r="G28" s="18"/>
      <c r="H28" s="85">
        <f>+G26+I26-H27</f>
        <v>186247</v>
      </c>
      <c r="I28" s="19"/>
      <c r="J28" s="19"/>
      <c r="K28" s="19"/>
      <c r="L28" s="19"/>
      <c r="M28" s="20"/>
    </row>
    <row r="29" spans="1:14" ht="20.100000000000001" customHeight="1" x14ac:dyDescent="0.25"/>
    <row r="30" spans="1:14" ht="20.100000000000001" customHeight="1" x14ac:dyDescent="0.25">
      <c r="A30" s="1" t="s">
        <v>15</v>
      </c>
      <c r="B30" s="2" t="s">
        <v>234</v>
      </c>
      <c r="M30" s="21"/>
    </row>
    <row r="31" spans="1:14" ht="20.100000000000001" customHeight="1" x14ac:dyDescent="0.25">
      <c r="A31" s="4" t="s">
        <v>16</v>
      </c>
    </row>
    <row r="32" spans="1:14" s="23" customFormat="1" ht="21.75" customHeight="1" x14ac:dyDescent="0.25">
      <c r="A32" s="141" t="s">
        <v>17</v>
      </c>
      <c r="B32" s="141"/>
      <c r="C32" s="86" t="s">
        <v>18</v>
      </c>
      <c r="D32" s="22"/>
      <c r="E32" s="22"/>
      <c r="F32" s="142" t="s">
        <v>19</v>
      </c>
      <c r="G32" s="142"/>
      <c r="H32" s="142"/>
      <c r="J32" s="141" t="s">
        <v>20</v>
      </c>
      <c r="K32" s="141"/>
      <c r="L32" s="141"/>
      <c r="M32" s="141"/>
    </row>
    <row r="33" spans="4:8" ht="45" customHeight="1" x14ac:dyDescent="0.25">
      <c r="D33" s="24"/>
      <c r="E33" s="24"/>
      <c r="F33" s="134" t="s">
        <v>21</v>
      </c>
      <c r="G33" s="134"/>
      <c r="H33" s="134"/>
    </row>
  </sheetData>
  <mergeCells count="25">
    <mergeCell ref="F33:H33"/>
    <mergeCell ref="A26:F26"/>
    <mergeCell ref="G26:H26"/>
    <mergeCell ref="I26:J26"/>
    <mergeCell ref="A27:F27"/>
    <mergeCell ref="A28:F28"/>
    <mergeCell ref="A32:B32"/>
    <mergeCell ref="F32:H32"/>
    <mergeCell ref="J32:M32"/>
    <mergeCell ref="M12:M13"/>
    <mergeCell ref="A4:M4"/>
    <mergeCell ref="A5:M5"/>
    <mergeCell ref="A6:M6"/>
    <mergeCell ref="D8:E8"/>
    <mergeCell ref="D9:E9"/>
    <mergeCell ref="A12:A13"/>
    <mergeCell ref="B12:B13"/>
    <mergeCell ref="C12:C13"/>
    <mergeCell ref="D12:D13"/>
    <mergeCell ref="E12:E13"/>
    <mergeCell ref="F12:F13"/>
    <mergeCell ref="G12:H12"/>
    <mergeCell ref="I12:J12"/>
    <mergeCell ref="K12:K13"/>
    <mergeCell ref="L12:L13"/>
  </mergeCells>
  <pageMargins left="0.7" right="0.7" top="0.75" bottom="0.75" header="0.3" footer="0.3"/>
  <pageSetup paperSize="9" scale="70" orientation="landscape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99638-594B-40E2-A478-761DE1E050EF}">
  <dimension ref="A1:O31"/>
  <sheetViews>
    <sheetView tabSelected="1" zoomScaleNormal="100" workbookViewId="0">
      <selection activeCell="H16" sqref="H16:I16"/>
    </sheetView>
  </sheetViews>
  <sheetFormatPr defaultColWidth="9.21875" defaultRowHeight="13.8" x14ac:dyDescent="0.25"/>
  <cols>
    <col min="1" max="1" width="4.33203125" style="2" customWidth="1"/>
    <col min="2" max="2" width="18.109375" style="2" customWidth="1"/>
    <col min="3" max="3" width="28.44140625" style="2" customWidth="1"/>
    <col min="4" max="4" width="14.88671875" style="2" customWidth="1"/>
    <col min="5" max="5" width="12.109375" style="2" customWidth="1"/>
    <col min="6" max="6" width="15.44140625" style="2" customWidth="1"/>
    <col min="7" max="7" width="9.21875" style="3" customWidth="1"/>
    <col min="8" max="8" width="7.77734375" style="2" customWidth="1"/>
    <col min="9" max="9" width="15.77734375" style="2" customWidth="1"/>
    <col min="10" max="10" width="7.21875" style="2" hidden="1" customWidth="1"/>
    <col min="11" max="11" width="12.21875" style="2" hidden="1" customWidth="1"/>
    <col min="12" max="12" width="14.77734375" style="2" bestFit="1" customWidth="1"/>
    <col min="13" max="13" width="16.44140625" style="2" customWidth="1"/>
    <col min="14" max="14" width="24.77734375" style="2" customWidth="1"/>
    <col min="15" max="15" width="18.77734375" style="2" customWidth="1"/>
    <col min="16" max="16" width="12.21875" style="2" bestFit="1" customWidth="1"/>
    <col min="17" max="16384" width="9.21875" style="2"/>
  </cols>
  <sheetData>
    <row r="1" spans="1:15" x14ac:dyDescent="0.25">
      <c r="A1" s="1"/>
      <c r="N1" s="4" t="s">
        <v>208</v>
      </c>
    </row>
    <row r="2" spans="1:15" x14ac:dyDescent="0.25">
      <c r="A2" s="5" t="s">
        <v>253</v>
      </c>
      <c r="D2" s="4"/>
      <c r="E2" s="4"/>
      <c r="F2" s="4"/>
      <c r="G2" s="6"/>
    </row>
    <row r="3" spans="1:15" ht="20.100000000000001" customHeight="1" x14ac:dyDescent="0.25">
      <c r="A3" s="127" t="s">
        <v>207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5" ht="20.100000000000001" customHeight="1" x14ac:dyDescent="0.25">
      <c r="A4" s="127" t="s">
        <v>1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</row>
    <row r="5" spans="1:15" ht="20.100000000000001" customHeight="1" x14ac:dyDescent="0.25">
      <c r="A5" s="128" t="s">
        <v>244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1:15" ht="20.100000000000001" customHeight="1" x14ac:dyDescent="0.25">
      <c r="A6" s="4" t="s">
        <v>237</v>
      </c>
      <c r="B6" s="4"/>
      <c r="C6" s="4"/>
      <c r="D6" s="129" t="s">
        <v>235</v>
      </c>
      <c r="E6" s="129"/>
      <c r="F6" s="94"/>
      <c r="G6" s="4"/>
      <c r="J6" s="9"/>
      <c r="K6" s="4"/>
      <c r="L6" s="94"/>
      <c r="M6" s="94"/>
    </row>
    <row r="7" spans="1:15" ht="20.100000000000001" customHeight="1" x14ac:dyDescent="0.25">
      <c r="A7" s="4" t="s">
        <v>238</v>
      </c>
      <c r="B7" s="4"/>
      <c r="C7" s="4"/>
      <c r="D7" s="129" t="s">
        <v>236</v>
      </c>
      <c r="E7" s="129"/>
      <c r="F7" s="94"/>
      <c r="G7" s="4"/>
      <c r="J7" s="9"/>
    </row>
    <row r="8" spans="1:15" ht="20.100000000000001" customHeight="1" x14ac:dyDescent="0.25">
      <c r="A8" s="4" t="s">
        <v>239</v>
      </c>
      <c r="B8" s="4"/>
      <c r="C8" s="4"/>
      <c r="D8" s="2" t="s">
        <v>240</v>
      </c>
      <c r="E8" s="3"/>
      <c r="F8" s="3"/>
      <c r="H8" s="93"/>
      <c r="I8" s="93"/>
      <c r="J8" s="9"/>
    </row>
    <row r="9" spans="1:15" ht="20.100000000000001" customHeight="1" x14ac:dyDescent="0.25">
      <c r="A9" s="153" t="s">
        <v>3</v>
      </c>
      <c r="B9" s="143" t="s">
        <v>4</v>
      </c>
      <c r="C9" s="143" t="s">
        <v>5</v>
      </c>
      <c r="D9" s="143" t="s">
        <v>251</v>
      </c>
      <c r="E9" s="143" t="s">
        <v>213</v>
      </c>
      <c r="F9" s="143" t="s">
        <v>250</v>
      </c>
      <c r="G9" s="154" t="s">
        <v>6</v>
      </c>
      <c r="H9" s="143" t="s">
        <v>7</v>
      </c>
      <c r="I9" s="143"/>
      <c r="J9" s="143" t="s">
        <v>8</v>
      </c>
      <c r="K9" s="143"/>
      <c r="L9" s="143" t="s">
        <v>252</v>
      </c>
      <c r="M9" s="143" t="s">
        <v>211</v>
      </c>
      <c r="N9" s="151" t="s">
        <v>9</v>
      </c>
    </row>
    <row r="10" spans="1:15" s="7" customFormat="1" ht="40.5" customHeight="1" x14ac:dyDescent="0.25">
      <c r="A10" s="145"/>
      <c r="B10" s="144"/>
      <c r="C10" s="144"/>
      <c r="D10" s="144"/>
      <c r="E10" s="144"/>
      <c r="F10" s="144"/>
      <c r="G10" s="155"/>
      <c r="H10" s="101" t="s">
        <v>10</v>
      </c>
      <c r="I10" s="101" t="s">
        <v>11</v>
      </c>
      <c r="J10" s="101" t="s">
        <v>10</v>
      </c>
      <c r="K10" s="101" t="s">
        <v>11</v>
      </c>
      <c r="L10" s="144"/>
      <c r="M10" s="144"/>
      <c r="N10" s="152"/>
      <c r="O10" s="92"/>
    </row>
    <row r="11" spans="1:15" ht="25.5" customHeight="1" x14ac:dyDescent="0.3">
      <c r="A11" s="102">
        <v>1</v>
      </c>
      <c r="B11" s="103" t="s">
        <v>246</v>
      </c>
      <c r="C11" s="104" t="s">
        <v>241</v>
      </c>
      <c r="D11" s="105">
        <v>7400000</v>
      </c>
      <c r="E11" s="106">
        <f>VLOOKUP(G11,DMHH!$A$6:$G$108,7,0)*D11</f>
        <v>740000</v>
      </c>
      <c r="F11" s="106">
        <f>D11+E11</f>
        <v>8140000</v>
      </c>
      <c r="G11" s="104" t="s">
        <v>194</v>
      </c>
      <c r="H11" s="107">
        <f>IFERROR(VLOOKUP(G11,DMHH!$A:$F,3,0),0)</f>
        <v>0.1</v>
      </c>
      <c r="I11" s="106">
        <f t="shared" ref="I11:I15" si="0">ROUND($D11*H11,0)</f>
        <v>740000</v>
      </c>
      <c r="J11" s="108">
        <f>IFERROR(VLOOKUP(G11,DMHH!$A:$F,4,0),0)</f>
        <v>0</v>
      </c>
      <c r="K11" s="106">
        <f t="shared" ref="K11" si="1">ROUND($D11*J11,0)</f>
        <v>0</v>
      </c>
      <c r="L11" s="106">
        <f t="shared" ref="L11:L15" si="2">ROUND(I11*0.05,0)</f>
        <v>37000</v>
      </c>
      <c r="M11" s="106">
        <f>D11+E11-I11+L11</f>
        <v>7437000</v>
      </c>
      <c r="N11" s="109"/>
    </row>
    <row r="12" spans="1:15" ht="25.5" customHeight="1" x14ac:dyDescent="0.3">
      <c r="A12" s="102">
        <v>2</v>
      </c>
      <c r="B12" s="103" t="s">
        <v>247</v>
      </c>
      <c r="C12" s="104" t="s">
        <v>242</v>
      </c>
      <c r="D12" s="105">
        <v>1080000</v>
      </c>
      <c r="E12" s="106">
        <f>VLOOKUP(G12,DMHH!$A$6:$G$108,7,0)*D12</f>
        <v>108000</v>
      </c>
      <c r="F12" s="106">
        <f t="shared" ref="F12:F15" si="3">D12+E12</f>
        <v>1188000</v>
      </c>
      <c r="G12" s="104" t="s">
        <v>188</v>
      </c>
      <c r="H12" s="107">
        <f>IFERROR(VLOOKUP(G12,DMHH!$A:$F,3,0),0)</f>
        <v>0.05</v>
      </c>
      <c r="I12" s="106">
        <f t="shared" si="0"/>
        <v>54000</v>
      </c>
      <c r="J12" s="108"/>
      <c r="K12" s="106"/>
      <c r="L12" s="106">
        <f t="shared" si="2"/>
        <v>2700</v>
      </c>
      <c r="M12" s="106">
        <f>D12+E12-I12+L12</f>
        <v>1136700</v>
      </c>
      <c r="N12" s="109"/>
    </row>
    <row r="13" spans="1:15" ht="25.5" customHeight="1" x14ac:dyDescent="0.3">
      <c r="A13" s="102"/>
      <c r="B13" s="103"/>
      <c r="C13" s="104" t="s">
        <v>242</v>
      </c>
      <c r="D13" s="105">
        <v>70000</v>
      </c>
      <c r="E13" s="106">
        <f>VLOOKUP(G13,DMHH!$A$6:$G$108,7,0)*D13</f>
        <v>0</v>
      </c>
      <c r="F13" s="106">
        <f t="shared" si="3"/>
        <v>70000</v>
      </c>
      <c r="G13" s="104" t="s">
        <v>196</v>
      </c>
      <c r="H13" s="107">
        <f>IFERROR(VLOOKUP(G13,DMHH!$A:$F,3,0),0)</f>
        <v>0.2</v>
      </c>
      <c r="I13" s="106">
        <f t="shared" si="0"/>
        <v>14000</v>
      </c>
      <c r="J13" s="108"/>
      <c r="K13" s="106"/>
      <c r="L13" s="106">
        <f t="shared" si="2"/>
        <v>700</v>
      </c>
      <c r="M13" s="106">
        <f>D13+E13-I13+L13</f>
        <v>56700</v>
      </c>
      <c r="N13" s="109"/>
    </row>
    <row r="14" spans="1:15" ht="25.5" customHeight="1" x14ac:dyDescent="0.3">
      <c r="A14" s="102">
        <v>3</v>
      </c>
      <c r="B14" s="103" t="s">
        <v>248</v>
      </c>
      <c r="C14" s="104" t="s">
        <v>243</v>
      </c>
      <c r="D14" s="105">
        <v>50000</v>
      </c>
      <c r="E14" s="106">
        <f>VLOOKUP(G14,DMHH!$A$6:$G$108,7,0)*D14</f>
        <v>0</v>
      </c>
      <c r="F14" s="106">
        <f t="shared" si="3"/>
        <v>50000</v>
      </c>
      <c r="G14" s="104" t="s">
        <v>196</v>
      </c>
      <c r="H14" s="107">
        <f>IFERROR(VLOOKUP(G14,DMHH!$A:$F,3,0),0)</f>
        <v>0.2</v>
      </c>
      <c r="I14" s="106">
        <f t="shared" si="0"/>
        <v>10000</v>
      </c>
      <c r="J14" s="108"/>
      <c r="K14" s="106"/>
      <c r="L14" s="106">
        <f t="shared" si="2"/>
        <v>500</v>
      </c>
      <c r="M14" s="106">
        <f>D14+E14-I14+L14</f>
        <v>40500</v>
      </c>
      <c r="N14" s="109"/>
    </row>
    <row r="15" spans="1:15" ht="20.100000000000001" customHeight="1" x14ac:dyDescent="0.3">
      <c r="A15" s="102"/>
      <c r="B15" s="110"/>
      <c r="C15" s="104" t="s">
        <v>243</v>
      </c>
      <c r="D15" s="105">
        <v>437000</v>
      </c>
      <c r="E15" s="106">
        <f>VLOOKUP(G15,DMHH!$A$6:$G$108,7,0)*D15</f>
        <v>43700</v>
      </c>
      <c r="F15" s="106">
        <f t="shared" si="3"/>
        <v>480700</v>
      </c>
      <c r="G15" s="104" t="s">
        <v>188</v>
      </c>
      <c r="H15" s="107">
        <f>IFERROR(VLOOKUP(G15,DMHH!$A:$F,3,0),0)</f>
        <v>0.05</v>
      </c>
      <c r="I15" s="106">
        <f t="shared" si="0"/>
        <v>21850</v>
      </c>
      <c r="J15" s="108"/>
      <c r="K15" s="106"/>
      <c r="L15" s="106">
        <f t="shared" si="2"/>
        <v>1093</v>
      </c>
      <c r="M15" s="106">
        <f>D15+E15-I15+L15</f>
        <v>459943</v>
      </c>
      <c r="N15" s="109"/>
    </row>
    <row r="16" spans="1:15" ht="20.100000000000001" customHeight="1" x14ac:dyDescent="0.25">
      <c r="A16" s="145" t="s">
        <v>12</v>
      </c>
      <c r="B16" s="144"/>
      <c r="C16" s="144"/>
      <c r="D16" s="111">
        <f>SUM(D11:D15)</f>
        <v>9037000</v>
      </c>
      <c r="E16" s="111">
        <f t="shared" ref="E16:F16" si="4">SUM(E11:E15)</f>
        <v>891700</v>
      </c>
      <c r="F16" s="111">
        <f t="shared" si="4"/>
        <v>9928700</v>
      </c>
      <c r="G16" s="112"/>
      <c r="H16" s="146">
        <f>SUM(I11:I15)</f>
        <v>839850</v>
      </c>
      <c r="I16" s="144"/>
      <c r="J16" s="147">
        <f>SUM(K11:K15)</f>
        <v>0</v>
      </c>
      <c r="K16" s="148"/>
      <c r="L16" s="113">
        <f>SUM(L11:L15)</f>
        <v>41993</v>
      </c>
      <c r="M16" s="113">
        <f>SUM(M11:M15)</f>
        <v>9130843</v>
      </c>
      <c r="N16" s="114"/>
    </row>
    <row r="17" spans="1:15" ht="20.100000000000001" customHeight="1" x14ac:dyDescent="0.25">
      <c r="A17" s="145" t="s">
        <v>13</v>
      </c>
      <c r="B17" s="144"/>
      <c r="C17" s="144"/>
      <c r="D17" s="144"/>
      <c r="E17" s="144"/>
      <c r="F17" s="144"/>
      <c r="G17" s="144"/>
      <c r="H17" s="115"/>
      <c r="I17" s="116">
        <f>ROUND(H16*5%,0)</f>
        <v>41993</v>
      </c>
      <c r="J17" s="117"/>
      <c r="K17" s="118"/>
      <c r="L17" s="118"/>
      <c r="M17" s="106"/>
      <c r="N17" s="119"/>
    </row>
    <row r="18" spans="1:15" s="7" customFormat="1" ht="20.100000000000001" customHeight="1" x14ac:dyDescent="0.25">
      <c r="A18" s="149" t="s">
        <v>14</v>
      </c>
      <c r="B18" s="150"/>
      <c r="C18" s="150"/>
      <c r="D18" s="150"/>
      <c r="E18" s="150"/>
      <c r="F18" s="150"/>
      <c r="G18" s="150"/>
      <c r="H18" s="120"/>
      <c r="I18" s="121">
        <f>+H16+J16-I17</f>
        <v>797857</v>
      </c>
      <c r="J18" s="122"/>
      <c r="K18" s="122"/>
      <c r="L18" s="122"/>
      <c r="M18" s="120"/>
      <c r="N18" s="123"/>
    </row>
    <row r="19" spans="1:15" ht="20.100000000000001" customHeight="1" x14ac:dyDescent="0.3">
      <c r="I19" s="23"/>
      <c r="J19" s="23"/>
      <c r="K19" s="99"/>
      <c r="L19" s="100" t="s">
        <v>249</v>
      </c>
      <c r="M19" s="100"/>
      <c r="N19" s="99"/>
    </row>
    <row r="20" spans="1:15" ht="20.100000000000001" customHeight="1" x14ac:dyDescent="0.25">
      <c r="A20" s="1" t="s">
        <v>15</v>
      </c>
      <c r="B20" s="2" t="s">
        <v>245</v>
      </c>
      <c r="N20" s="21"/>
      <c r="O20" s="21"/>
    </row>
    <row r="21" spans="1:15" ht="20.100000000000001" customHeight="1" x14ac:dyDescent="0.25">
      <c r="A21" s="4" t="s">
        <v>16</v>
      </c>
    </row>
    <row r="22" spans="1:15" s="23" customFormat="1" ht="21.75" customHeight="1" x14ac:dyDescent="0.25">
      <c r="A22" s="141" t="s">
        <v>17</v>
      </c>
      <c r="B22" s="141"/>
      <c r="C22" s="86" t="s">
        <v>18</v>
      </c>
      <c r="D22" s="22"/>
      <c r="E22" s="22"/>
      <c r="F22" s="22"/>
      <c r="G22" s="142" t="s">
        <v>19</v>
      </c>
      <c r="H22" s="142"/>
      <c r="I22" s="142"/>
      <c r="K22" s="141" t="s">
        <v>20</v>
      </c>
      <c r="L22" s="141"/>
      <c r="M22" s="141"/>
      <c r="N22" s="141"/>
    </row>
    <row r="23" spans="1:15" ht="45" customHeight="1" x14ac:dyDescent="0.25">
      <c r="D23" s="24"/>
      <c r="E23" s="24"/>
      <c r="F23" s="24"/>
      <c r="G23" s="134" t="s">
        <v>21</v>
      </c>
      <c r="H23" s="134"/>
      <c r="I23" s="134"/>
    </row>
    <row r="29" spans="1:15" x14ac:dyDescent="0.25">
      <c r="C29" s="90"/>
    </row>
    <row r="30" spans="1:15" x14ac:dyDescent="0.25">
      <c r="C30" s="21"/>
    </row>
    <row r="31" spans="1:15" x14ac:dyDescent="0.25">
      <c r="C31" s="21"/>
    </row>
  </sheetData>
  <mergeCells count="26">
    <mergeCell ref="G9:G10"/>
    <mergeCell ref="H9:I9"/>
    <mergeCell ref="J9:K9"/>
    <mergeCell ref="L9:L10"/>
    <mergeCell ref="M9:M10"/>
    <mergeCell ref="A3:N3"/>
    <mergeCell ref="A4:N4"/>
    <mergeCell ref="A5:N5"/>
    <mergeCell ref="D6:E6"/>
    <mergeCell ref="D7:E7"/>
    <mergeCell ref="F9:F10"/>
    <mergeCell ref="G23:I23"/>
    <mergeCell ref="A16:C16"/>
    <mergeCell ref="H16:I16"/>
    <mergeCell ref="J16:K16"/>
    <mergeCell ref="A17:G17"/>
    <mergeCell ref="A18:G18"/>
    <mergeCell ref="A22:B22"/>
    <mergeCell ref="G22:I22"/>
    <mergeCell ref="K22:N22"/>
    <mergeCell ref="N9:N10"/>
    <mergeCell ref="A9:A10"/>
    <mergeCell ref="B9:B10"/>
    <mergeCell ref="C9:C10"/>
    <mergeCell ref="D9:D10"/>
    <mergeCell ref="E9:E10"/>
  </mergeCells>
  <conditionalFormatting sqref="C13:C14">
    <cfRule type="colorScale" priority="1">
      <colorScale>
        <cfvo type="min"/>
        <cfvo type="max"/>
        <color rgb="FFFF7128"/>
        <color rgb="FFFFEF9C"/>
      </colorScale>
    </cfRule>
    <cfRule type="colorScale" priority="2">
      <colorScale>
        <cfvo type="min"/>
        <cfvo type="max"/>
        <color rgb="FFFF7128"/>
        <color rgb="FFFFEF9C"/>
      </colorScale>
    </cfRule>
    <cfRule type="colorScale" priority="3">
      <colorScale>
        <cfvo type="min"/>
        <cfvo type="max"/>
        <color rgb="FFFF7128"/>
        <color rgb="FFFFEF9C"/>
      </colorScale>
    </cfRule>
    <cfRule type="colorScale" priority="4">
      <colorScale>
        <cfvo type="min"/>
        <cfvo type="max"/>
        <color rgb="FFFF7128"/>
        <color rgb="FFFFEF9C"/>
      </colorScale>
    </cfRule>
    <cfRule type="colorScale" priority="5">
      <colorScale>
        <cfvo type="min"/>
        <cfvo type="max"/>
        <color rgb="FFFF7128"/>
        <color rgb="FFFFEF9C"/>
      </colorScale>
    </cfRule>
    <cfRule type="colorScale" priority="6">
      <colorScale>
        <cfvo type="min"/>
        <cfvo type="max"/>
        <color rgb="FFFF7128"/>
        <color rgb="FFFFEF9C"/>
      </colorScale>
    </cfRule>
  </conditionalFormatting>
  <printOptions horizontalCentered="1"/>
  <pageMargins left="0" right="0" top="0.35433070866141736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DMHH</vt:lpstr>
      <vt:lpstr>cô oanh 14</vt:lpstr>
      <vt:lpstr>DAI 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Dan, Thai Thuc - PGD Ban Ke Toan</cp:lastModifiedBy>
  <cp:lastPrinted>2026-04-22T03:07:10Z</cp:lastPrinted>
  <dcterms:created xsi:type="dcterms:W3CDTF">2023-01-11T09:14:19Z</dcterms:created>
  <dcterms:modified xsi:type="dcterms:W3CDTF">2026-05-19T08:50:35Z</dcterms:modified>
</cp:coreProperties>
</file>